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265" documentId="13_ncr:1_{F6CB121F-512D-4AA6-A0C1-0FB36C537598}" xr6:coauthVersionLast="47" xr6:coauthVersionMax="47" xr10:uidLastSave="{11BE19EB-427E-4203-BAA4-D9CB1BA8C709}"/>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J9" i="1"/>
  <c r="I9" i="1"/>
  <c r="B9" i="1"/>
  <c r="J6" i="2"/>
  <c r="B7" i="5"/>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 i="5"/>
  <c r="G4" i="5"/>
  <c r="I4" i="5"/>
  <c r="J4" i="5"/>
  <c r="L4" i="5"/>
  <c r="L3" i="1"/>
  <c r="L4" i="1"/>
  <c r="L5" i="1"/>
  <c r="L6" i="1"/>
  <c r="L7" i="1"/>
  <c r="L8" i="1"/>
  <c r="L10" i="1"/>
  <c r="L11" i="1"/>
  <c r="L12" i="1"/>
  <c r="L13" i="1"/>
  <c r="L14" i="1"/>
  <c r="L15" i="1"/>
  <c r="J3" i="1"/>
  <c r="J4" i="1"/>
  <c r="J5" i="1"/>
  <c r="J6" i="1"/>
  <c r="J7" i="1"/>
  <c r="J8" i="1"/>
  <c r="J10" i="1"/>
  <c r="J11" i="1"/>
  <c r="J12" i="1"/>
  <c r="J13" i="1"/>
  <c r="J14" i="1"/>
  <c r="J15" i="1"/>
  <c r="I3" i="1"/>
  <c r="I4" i="1"/>
  <c r="I5" i="1"/>
  <c r="I6" i="1"/>
  <c r="I7" i="1"/>
  <c r="I8" i="1"/>
  <c r="I10" i="1"/>
  <c r="I11" i="1"/>
  <c r="I12" i="1"/>
  <c r="I13" i="1"/>
  <c r="I14" i="1"/>
  <c r="I15" i="1"/>
  <c r="G3" i="1"/>
  <c r="G4" i="1"/>
  <c r="G5" i="1"/>
  <c r="G6" i="1"/>
  <c r="G7" i="1"/>
  <c r="G8" i="1"/>
  <c r="G9" i="1"/>
  <c r="G10" i="1"/>
  <c r="G11" i="1"/>
  <c r="G12" i="1"/>
  <c r="G13" i="1"/>
  <c r="G14" i="1"/>
  <c r="G15" i="1"/>
  <c r="B3" i="1"/>
  <c r="B4" i="1"/>
  <c r="B5" i="1"/>
  <c r="B6" i="1"/>
  <c r="B7" i="1"/>
  <c r="B8"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<sst xmlns="http://schemas.openxmlformats.org/spreadsheetml/2006/main" count="180303" uniqueCount="39134">
  <si>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</si>
  <si>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</si>
  <si>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</si>
  <si>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</si>
  <si>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</si>
  <si>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</si>
  <si>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</si>
  <si>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</si>
  <si>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</si>
  <si>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</si>
  <si>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</si>
  <si>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</si>
  <si>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</si>
  <si>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</si>
  <si>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</si>
  <si>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</si>
  <si>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</si>
  <si>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</si>
  <si>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</si>
  <si>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</si>
  <si>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</si>
  <si>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</si>
  <si>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</si>
  <si>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</si>
  <si>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</si>
  <si>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</si>
  <si>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</si>
  <si>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</si>
  <si>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</si>
  <si>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</si>
  <si>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</si>
  <si>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</si>
  <si>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</si>
  <si>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</si>
  <si>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</si>
  <si>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</si>
  <si>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</si>
  <si>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</si>
  <si>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</si>
  <si>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</si>
  <si>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</si>
  <si>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</si>
  <si>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</si>
  <si>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</si>
  <si>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</si>
  <si>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</si>
  <si>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</si>
  <si>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</si>
  <si>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</si>
  <si>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</si>
  <si>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</si>
  <si>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</si>
  <si>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</si>
  <si>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</si>
  <si>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</si>
  <si>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</si>
  <si>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</si>
  <si>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</si>
  <si>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</si>
  <si>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</si>
  <si>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</si>
  <si>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</si>
  <si>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</si>
  <si>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</si>
  <si>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</si>
  <si>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</si>
  <si>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</si>
  <si>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</si>
  <si>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</si>
  <si>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</si>
  <si>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</si>
  <si>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</si>
  <si>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</si>
  <si>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</si>
  <si>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</si>
  <si>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</si>
  <si>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</si>
  <si>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</si>
  <si>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</si>
  <si>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</si>
  <si>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</si>
  <si>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</si>
  <si>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</si>
  <si>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</si>
  <si>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</si>
  <si>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</si>
  <si>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</si>
  <si>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</si>
  <si>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</si>
  <si>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</si>
  <si>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</si>
  <si>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</si>
  <si>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</si>
  <si>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</si>
  <si>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</si>
  <si>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</si>
  <si>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</si>
  <si>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</si>
  <si>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</si>
  <si>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</si>
  <si>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</si>
  <si>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</si>
  <si>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</si>
  <si>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</si>
  <si>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</si>
  <si>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</si>
  <si>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</si>
  <si>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</si>
  <si>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</si>
  <si>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</si>
  <si>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</si>
  <si>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</si>
  <si>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</si>
  <si>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</si>
  <si>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</si>
  <si>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</si>
  <si>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</si>
  <si>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</si>
  <si>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</si>
  <si>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</si>
  <si>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</si>
  <si>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</si>
  <si>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</si>
  <si>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</si>
  <si>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</si>
  <si>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</si>
  <si>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</si>
  <si>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</si>
  <si>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</si>
  <si>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</si>
  <si>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</si>
  <si>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</si>
  <si>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</si>
  <si>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</si>
  <si>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</si>
  <si>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</si>
  <si>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</si>
  <si>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</si>
  <si>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</si>
  <si>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</si>
  <si>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</si>
  <si>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</si>
  <si>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</si>
  <si>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</si>
  <si>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</si>
  <si>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</si>
  <si>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</si>
  <si>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</si>
  <si>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</si>
  <si>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</si>
  <si>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</si>
  <si>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</si>
  <si>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</si>
  <si>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</si>
  <si>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</si>
  <si>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</si>
  <si>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</si>
  <si>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</si>
  <si>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</si>
  <si>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</si>
  <si>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</si>
  <si>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</si>
  <si>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</si>
  <si>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</si>
  <si>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</si>
  <si>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</si>
  <si>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</si>
  <si>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</si>
  <si>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</si>
  <si>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</si>
  <si>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</si>
  <si>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</si>
  <si>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</si>
  <si>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</si>
  <si>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</si>
  <si>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</si>
  <si>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</si>
  <si>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</si>
  <si>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</si>
  <si>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</si>
  <si>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</si>
  <si>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</si>
  <si>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</si>
  <si>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</si>
  <si>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</si>
  <si>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</si>
  <si>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</si>
  <si>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</si>
  <si>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</si>
  <si>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</si>
  <si>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</si>
  <si>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</si>
  <si>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</si>
  <si>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</si>
  <si>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</si>
  <si>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</si>
  <si>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</si>
  <si>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</si>
  <si>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</si>
  <si>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</si>
  <si>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</si>
  <si>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</si>
  <si>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</si>
  <si>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</si>
  <si>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</si>
  <si>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</si>
  <si>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</si>
  <si>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</si>
  <si>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</si>
  <si>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</si>
  <si>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</si>
  <si>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</si>
  <si>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</si>
  <si>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</si>
  <si>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</si>
  <si>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</si>
  <si>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</si>
  <si>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</si>
  <si>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</si>
  <si>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</si>
  <si>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</si>
  <si>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</si>
  <si>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</si>
  <si>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</si>
  <si>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</si>
  <si>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</si>
  <si>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</si>
  <si>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</si>
  <si>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</si>
  <si>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</si>
  <si>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</si>
  <si>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</si>
  <si>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</si>
  <si>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</si>
  <si>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</si>
  <si>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</si>
  <si>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</si>
  <si>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</si>
  <si>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</si>
  <si>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</si>
  <si>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</si>
  <si>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</si>
  <si>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</si>
  <si>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</si>
  <si>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</si>
  <si>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</si>
  <si>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</si>
  <si>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</si>
  <si>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</si>
  <si>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</si>
  <si>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</si>
  <si>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</si>
  <si>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</si>
  <si>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</si>
  <si>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</si>
  <si>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</si>
  <si>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</si>
  <si>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</si>
  <si>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</si>
  <si>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</si>
  <si>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</si>
  <si>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</si>
  <si>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</si>
  <si>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</si>
  <si>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</si>
  <si>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</si>
  <si>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</si>
  <si>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</si>
  <si>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</si>
  <si>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</si>
  <si>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</si>
  <si>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</si>
  <si>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</si>
  <si>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</si>
  <si>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</si>
  <si>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</si>
  <si>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</si>
  <si>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</si>
  <si>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</si>
  <si>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</si>
  <si>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</si>
  <si>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</si>
  <si>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</si>
  <si>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</si>
  <si>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</si>
  <si>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</si>
  <si>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</si>
  <si>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</si>
  <si>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</si>
  <si>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</si>
  <si>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</si>
  <si>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</si>
  <si>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</si>
  <si>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</si>
  <si>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</si>
  <si>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</si>
  <si>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</si>
  <si>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</si>
  <si>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</si>
  <si>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</si>
  <si>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</si>
  <si>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</si>
  <si>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</si>
  <si>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</si>
  <si>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</si>
  <si>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</si>
  <si>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</si>
  <si>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</si>
  <si>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</si>
  <si>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</si>
  <si>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</si>
  <si>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</si>
  <si>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</si>
  <si>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</si>
  <si>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</si>
  <si>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</si>
  <si>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</si>
  <si>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</si>
  <si>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</si>
  <si>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</si>
  <si>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</si>
  <si>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</si>
  <si>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</si>
  <si>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</si>
  <si>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</si>
  <si>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</si>
  <si>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</si>
  <si>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</si>
  <si>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</si>
  <si>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</si>
  <si>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</si>
  <si>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</si>
  <si>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</si>
  <si>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</si>
  <si>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</si>
  <si>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</si>
  <si>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</si>
  <si>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</si>
  <si>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</si>
  <si>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</si>
  <si>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</si>
  <si>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</si>
  <si>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</si>
  <si>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</si>
  <si>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</si>
  <si>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</si>
  <si>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</si>
  <si>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</si>
  <si>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</si>
  <si>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</si>
  <si>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</si>
  <si>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</si>
  <si>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</si>
  <si>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</si>
  <si>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</si>
  <si>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</si>
  <si>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</si>
  <si>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</si>
  <si>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</si>
  <si>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</si>
  <si>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</si>
  <si>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</si>
  <si>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</si>
  <si>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</si>
  <si>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</si>
  <si>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</si>
  <si>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</si>
  <si>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</si>
  <si>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</si>
  <si>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</si>
  <si>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</si>
  <si>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</si>
  <si>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</si>
  <si>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</si>
  <si>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</si>
  <si>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</si>
  <si>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</si>
  <si>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</si>
  <si>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</si>
  <si>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</si>
  <si>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</si>
  <si>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</si>
  <si>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</si>
  <si>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</si>
  <si>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</si>
  <si>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</si>
  <si>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</si>
  <si>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</si>
  <si>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</si>
  <si>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</si>
  <si>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</si>
  <si>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</si>
  <si>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</si>
  <si>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</si>
  <si>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</si>
  <si>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</si>
  <si>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</si>
  <si>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</si>
  <si>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</si>
  <si>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</si>
  <si>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</si>
  <si>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</si>
  <si>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</si>
  <si>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</si>
  <si>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</si>
  <si>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</si>
  <si>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</si>
  <si>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</si>
  <si>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</si>
  <si>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</si>
  <si>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</si>
  <si>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</si>
  <si>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</si>
  <si>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</si>
  <si>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</si>
  <si>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</si>
  <si>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</si>
  <si>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</si>
  <si>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</si>
  <si>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</si>
  <si>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</si>
  <si>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</si>
  <si>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</si>
  <si>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</si>
  <si>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</si>
  <si>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</si>
  <si>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</si>
  <si>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</si>
  <si>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</si>
  <si>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</si>
  <si>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</si>
  <si>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</si>
  <si>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</si>
  <si>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</si>
  <si>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</si>
  <si>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</si>
  <si>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</si>
  <si>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</si>
  <si>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</si>
  <si>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</si>
  <si>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</si>
  <si>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</si>
  <si>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</si>
  <si>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</si>
  <si>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</si>
  <si>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</si>
  <si>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</si>
  <si>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</si>
  <si>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</si>
  <si>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</si>
  <si>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</si>
  <si>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</si>
  <si>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</si>
  <si>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</si>
  <si>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</si>
  <si>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</si>
  <si>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</si>
  <si>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</si>
  <si>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</si>
  <si>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</si>
  <si>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</si>
  <si>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</si>
  <si>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</si>
  <si>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</si>
  <si>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</si>
  <si>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</si>
  <si>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</si>
  <si>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</si>
  <si>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</si>
  <si>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</si>
  <si>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</si>
  <si>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</si>
  <si>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</si>
  <si>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</si>
  <si>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</si>
  <si>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</si>
  <si>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</si>
  <si>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</si>
  <si>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</si>
  <si>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</si>
  <si>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</si>
  <si>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</si>
  <si>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</si>
  <si>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</si>
  <si>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</si>
  <si>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</si>
  <si>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</si>
  <si>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</si>
  <si>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</si>
  <si>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</si>
  <si>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</si>
  <si>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</si>
  <si>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</si>
  <si>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</si>
  <si>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</si>
  <si>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</si>
  <si>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</si>
  <si>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</si>
  <si>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</si>
  <si>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</si>
  <si>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</si>
  <si>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</si>
  <si>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</si>
  <si>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</si>
  <si>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</si>
  <si>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</si>
  <si>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</si>
  <si>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</si>
  <si>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</si>
  <si>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</si>
  <si>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</si>
  <si>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</si>
  <si>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</si>
  <si>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</si>
  <si>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</si>
  <si>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</si>
  <si>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</si>
  <si>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</si>
  <si>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</si>
  <si>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</si>
  <si>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</si>
  <si>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</si>
  <si>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</si>
  <si>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</si>
  <si>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</si>
  <si>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</si>
  <si>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</si>
  <si>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</si>
  <si>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</si>
  <si>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</si>
  <si>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</si>
  <si>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</si>
  <si>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</si>
  <si>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</si>
  <si>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</si>
  <si>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</si>
  <si>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</si>
  <si>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</si>
  <si>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</si>
  <si>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</si>
  <si>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</si>
  <si>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</si>
  <si>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</si>
  <si>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</si>
  <si>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</si>
  <si>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</si>
  <si>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</si>
  <si>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</si>
  <si>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</si>
  <si>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</si>
  <si>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</si>
  <si>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</si>
  <si>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</si>
  <si>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</si>
  <si>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</si>
  <si>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</si>
  <si>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</si>
  <si>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</si>
  <si>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</si>
  <si>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</si>
  <si>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</si>
  <si>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</si>
  <si>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</si>
  <si>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</si>
  <si>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</si>
  <si>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</si>
  <si>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</si>
  <si>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</si>
  <si>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</si>
  <si>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</si>
  <si>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</si>
  <si>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</si>
  <si>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</si>
  <si>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</si>
  <si>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</si>
  <si>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</si>
  <si>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</si>
  <si>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</si>
  <si>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</si>
  <si>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</si>
  <si>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</si>
  <si>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</si>
  <si>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</si>
  <si>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</si>
  <si>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</si>
  <si>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</si>
  <si>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</si>
  <si>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</si>
  <si>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</si>
  <si>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</si>
  <si>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</si>
  <si>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</si>
  <si>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</si>
  <si>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</si>
  <si>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</si>
  <si>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</si>
  <si>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</si>
  <si>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</si>
  <si>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</si>
  <si>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</si>
  <si>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</si>
  <si>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</si>
  <si>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</si>
  <si>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</si>
  <si>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</si>
  <si>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</si>
  <si>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</si>
  <si>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</si>
  <si>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</si>
  <si>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</si>
  <si>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</si>
  <si>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</si>
  <si>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</si>
  <si>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</si>
  <si>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</si>
  <si>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</si>
  <si>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</si>
  <si>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</si>
  <si>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</si>
  <si>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</si>
  <si>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</si>
  <si>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</si>
  <si>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</si>
  <si>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</si>
  <si>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</si>
  <si>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</si>
  <si>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</si>
  <si>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</si>
  <si>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</si>
  <si>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</si>
  <si>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</si>
  <si>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</si>
  <si>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</si>
  <si>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</si>
  <si>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</si>
  <si>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</si>
  <si>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</si>
  <si>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</si>
  <si>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</si>
  <si>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</si>
  <si>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</si>
  <si>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</si>
  <si>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</si>
  <si>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</si>
  <si>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</si>
  <si>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</si>
  <si>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</si>
  <si>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</si>
  <si>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</si>
  <si>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</si>
  <si>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</si>
  <si>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</si>
  <si>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</si>
  <si>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</si>
  <si>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</si>
  <si>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</si>
  <si>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</si>
  <si>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</si>
  <si>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</si>
  <si>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</si>
  <si>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</si>
  <si>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</si>
  <si>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</si>
  <si>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</si>
  <si>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</si>
  <si>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</si>
  <si>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</si>
  <si>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</si>
  <si>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</si>
  <si>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</si>
  <si>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</si>
  <si>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</si>
  <si>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</si>
  <si>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</si>
  <si>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</si>
  <si>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</si>
  <si>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</si>
  <si>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</si>
  <si>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</si>
  <si>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</si>
  <si>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</si>
  <si>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</si>
  <si>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</si>
  <si>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</si>
  <si>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</si>
  <si>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</si>
  <si>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</si>
  <si>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</si>
  <si>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</si>
  <si>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</si>
  <si>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</si>
  <si>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</si>
  <si>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</si>
  <si>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</si>
  <si>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</si>
  <si>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</si>
  <si>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</si>
  <si>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</si>
  <si>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</si>
  <si>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</si>
  <si>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</si>
  <si>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</si>
  <si>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</si>
  <si>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</si>
  <si>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</si>
  <si>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</si>
  <si>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</si>
  <si>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</si>
  <si>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</si>
  <si>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</si>
  <si>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</si>
  <si>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</si>
  <si>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</si>
  <si>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</si>
  <si>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</si>
  <si>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</si>
  <si>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</si>
  <si>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</si>
  <si>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</si>
  <si>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</si>
  <si>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</si>
  <si>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</si>
  <si>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</si>
  <si>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</si>
  <si>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</si>
  <si>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</si>
  <si>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</si>
  <si>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</si>
  <si>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</si>
  <si>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</si>
  <si>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</si>
  <si>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</si>
  <si>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</si>
  <si>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</si>
  <si>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</si>
  <si>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</si>
  <si>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</si>
  <si>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</si>
  <si>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</si>
  <si>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</si>
  <si>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</si>
  <si>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</si>
  <si>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</si>
  <si>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</si>
  <si>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</si>
  <si>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</si>
  <si>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</si>
  <si>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</si>
  <si>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</si>
  <si>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</si>
  <si>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</si>
  <si>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</si>
  <si>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</si>
  <si>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</si>
  <si>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</si>
  <si>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</si>
  <si>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</si>
  <si>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</si>
  <si>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</si>
  <si>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</si>
  <si>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</si>
  <si>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</si>
  <si>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</si>
  <si>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</si>
  <si>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</si>
  <si>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</si>
  <si>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</si>
  <si>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</si>
  <si>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</si>
  <si>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</si>
  <si>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</si>
  <si>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</si>
  <si>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</si>
  <si>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</si>
  <si>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</si>
  <si>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</si>
  <si>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</si>
  <si>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</si>
  <si>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</si>
  <si>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</si>
  <si>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</si>
  <si>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</si>
  <si>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</si>
  <si>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</si>
  <si>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</si>
  <si>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</si>
  <si>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</si>
  <si>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</si>
  <si>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</si>
  <si>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</si>
  <si>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</si>
  <si>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</si>
  <si>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</si>
  <si>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</si>
  <si>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</si>
  <si>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</si>
  <si>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</si>
  <si>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</si>
  <si>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</si>
  <si>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</si>
  <si>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</si>
  <si>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</si>
  <si>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</si>
  <si>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</si>
  <si>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</si>
  <si>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</si>
  <si>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</si>
  <si>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</si>
  <si>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</si>
  <si>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</si>
  <si>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</si>
  <si>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</si>
  <si>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</si>
  <si>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</si>
  <si>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</si>
  <si>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</si>
  <si>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</si>
  <si>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</si>
  <si>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</si>
  <si>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</si>
  <si>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</si>
  <si>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</si>
  <si>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</si>
  <si>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</si>
  <si>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</si>
  <si>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</si>
  <si>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</si>
  <si>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</si>
  <si>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</si>
  <si>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</si>
  <si>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</si>
  <si>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</si>
  <si>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</si>
  <si>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</si>
  <si>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</si>
  <si>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</si>
  <si>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</si>
  <si>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</si>
  <si>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</si>
  <si>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</si>
  <si>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</si>
  <si>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</si>
  <si>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</si>
  <si>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</si>
  <si>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</si>
  <si>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</si>
  <si>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</si>
  <si>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</si>
  <si>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</si>
  <si>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</si>
  <si>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</si>
  <si>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</si>
  <si>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</si>
  <si>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</si>
  <si>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</si>
  <si>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</si>
  <si>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</si>
  <si>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</si>
  <si>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</si>
  <si>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</si>
  <si>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</si>
  <si>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</si>
  <si>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</si>
  <si>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</si>
  <si>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</si>
  <si>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</si>
  <si>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</si>
  <si>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</si>
  <si>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</si>
  <si>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</si>
  <si>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</si>
  <si>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</si>
  <si>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</si>
  <si>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</si>
  <si>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</si>
  <si>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</si>
  <si>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</si>
  <si>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</si>
  <si>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</si>
  <si>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</si>
  <si>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</si>
  <si>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</si>
  <si>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</si>
  <si>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</si>
  <si>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</si>
  <si>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</si>
  <si>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</si>
  <si>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</si>
  <si>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</si>
  <si>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</si>
  <si>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</si>
  <si>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</si>
  <si>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</si>
  <si>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</si>
  <si>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</si>
  <si>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</si>
  <si>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</si>
  <si>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</si>
  <si>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</si>
  <si>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</si>
  <si>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</si>
  <si>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</si>
  <si>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</si>
  <si>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</si>
  <si>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</si>
  <si>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</si>
  <si>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</si>
  <si>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</si>
  <si>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</si>
  <si>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</si>
  <si>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</si>
  <si>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</si>
  <si>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</si>
  <si>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</si>
  <si>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</si>
  <si>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</si>
  <si>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</si>
  <si>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</si>
  <si>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</si>
  <si>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</si>
  <si>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</si>
  <si>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</si>
  <si>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</si>
  <si>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</si>
  <si>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</si>
  <si>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</si>
  <si>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</si>
  <si>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</si>
  <si>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</si>
  <si>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</si>
  <si>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</si>
  <si>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</si>
  <si>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</si>
  <si>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</si>
  <si>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</si>
  <si>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</si>
  <si>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</si>
  <si>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</si>
  <si>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</si>
  <si>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</si>
  <si>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</si>
  <si>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</si>
  <si>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</si>
  <si>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</si>
  <si>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</si>
  <si>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</si>
  <si>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</si>
  <si>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</si>
  <si>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</si>
  <si>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</si>
  <si>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</si>
  <si>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</si>
  <si>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</si>
  <si>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</si>
  <si>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</si>
  <si>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</si>
  <si>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</si>
  <si>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</si>
  <si>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</si>
  <si>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</si>
  <si>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</si>
  <si>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</si>
  <si>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</si>
  <si>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</si>
  <si>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</si>
  <si>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</si>
  <si>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</si>
  <si>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</si>
  <si>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</si>
  <si>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</si>
  <si>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</si>
  <si>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</si>
  <si>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</si>
  <si>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</si>
  <si>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</si>
  <si>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</si>
  <si>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</si>
  <si>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</si>
  <si>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</si>
  <si>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</si>
  <si>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</si>
  <si>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</si>
  <si>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</si>
  <si>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</si>
  <si>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</si>
  <si>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</si>
  <si>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</si>
  <si>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</si>
  <si>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</si>
  <si>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</si>
  <si>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</si>
  <si>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</si>
  <si>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</si>
  <si>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</si>
  <si>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</si>
  <si>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</si>
  <si>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</si>
  <si>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</si>
  <si>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</si>
  <si>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</si>
  <si>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</si>
  <si>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</si>
  <si>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</si>
  <si>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</si>
  <si>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</si>
  <si>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</si>
  <si>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</si>
  <si>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</si>
  <si>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</si>
  <si>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</si>
  <si>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</si>
  <si>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</si>
  <si>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</si>
  <si>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</si>
  <si>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</si>
  <si>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</si>
  <si>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</si>
  <si>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</si>
  <si>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</si>
  <si>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</si>
  <si>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</si>
  <si>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</si>
  <si>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</si>
  <si>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</si>
  <si>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</si>
  <si>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</si>
  <si>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</si>
  <si>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</si>
  <si>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</si>
  <si>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</si>
  <si>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</si>
  <si>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</si>
  <si>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</si>
  <si>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</si>
  <si>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</si>
  <si>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</si>
  <si>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</si>
  <si>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</si>
  <si>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</si>
  <si>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</si>
  <si>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</si>
  <si>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</si>
  <si>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</si>
  <si>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</si>
  <si>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</si>
  <si>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</si>
  <si>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</si>
  <si>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</si>
  <si>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</si>
  <si>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</si>
  <si>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</si>
  <si>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</si>
  <si>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</si>
  <si>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</si>
  <si>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</si>
  <si>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</si>
  <si>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</si>
  <si>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</si>
  <si>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</si>
  <si>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</si>
  <si>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</si>
  <si>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</si>
  <si>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</si>
  <si>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</si>
  <si>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</si>
  <si>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</si>
  <si>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</si>
  <si>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</si>
  <si>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</si>
  <si>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</si>
  <si>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</si>
  <si>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</si>
  <si>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</si>
  <si>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</si>
  <si>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</si>
  <si>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</si>
  <si>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</si>
  <si>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</si>
  <si>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</si>
  <si>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</si>
  <si>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</si>
  <si>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</si>
  <si>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</si>
  <si>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</si>
  <si>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</si>
  <si>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</si>
  <si>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</si>
  <si>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</si>
  <si>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</si>
  <si>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</si>
  <si>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</si>
  <si>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</si>
  <si>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</si>
  <si>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</si>
  <si>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</si>
  <si>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</si>
  <si>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</si>
  <si>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</si>
  <si>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</si>
  <si>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</si>
  <si>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</si>
  <si>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</si>
  <si>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</si>
  <si>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</si>
  <si>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</si>
  <si>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</si>
  <si>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</si>
  <si>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</si>
  <si>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</si>
  <si>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</si>
  <si>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</si>
  <si>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</si>
  <si>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</si>
  <si>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</si>
  <si>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</si>
  <si>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</si>
  <si>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</si>
  <si>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</si>
  <si>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</si>
  <si>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</si>
  <si>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</si>
  <si>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</si>
  <si>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</si>
  <si>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</si>
  <si>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</si>
  <si>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</si>
  <si>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</si>
  <si>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</si>
  <si>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</si>
  <si>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</si>
  <si>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</si>
  <si>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</si>
  <si>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</si>
  <si>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</si>
  <si>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</si>
  <si>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</si>
  <si>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</si>
  <si>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</si>
  <si>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</si>
  <si>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</si>
  <si>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</si>
  <si>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</si>
  <si>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</si>
  <si>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</si>
  <si>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</si>
  <si>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</si>
  <si>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</si>
  <si>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</si>
  <si>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</si>
  <si>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</si>
  <si>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</si>
  <si>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</si>
  <si>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</si>
  <si>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</si>
  <si>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</si>
  <si>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</si>
  <si>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</si>
  <si>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</si>
  <si>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</si>
  <si>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</si>
  <si>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</si>
  <si>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</si>
  <si>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</si>
  <si>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</si>
  <si>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</si>
  <si>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</si>
  <si>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</si>
  <si>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</si>
  <si>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</si>
  <si>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</si>
  <si>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</si>
  <si>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</si>
  <si>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</si>
  <si>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</si>
  <si>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</si>
  <si>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</si>
  <si>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</si>
  <si>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</si>
  <si>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</si>
  <si>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</si>
  <si>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</si>
  <si>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</si>
  <si>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</si>
  <si>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</si>
  <si>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</si>
  <si>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</si>
  <si>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</si>
  <si>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</si>
  <si>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</si>
  <si>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</si>
  <si>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</si>
  <si>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</si>
  <si>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</si>
  <si>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</si>
  <si>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</si>
  <si>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</si>
  <si>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</si>
  <si>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</si>
  <si>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</si>
  <si>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</si>
  <si>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</si>
  <si>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</si>
  <si>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</si>
  <si>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</si>
  <si>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</si>
  <si>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</si>
  <si>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</si>
  <si>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</si>
  <si>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</si>
  <si>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</si>
  <si>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</si>
  <si>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</si>
  <si>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</si>
  <si>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</si>
  <si>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</si>
  <si>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</si>
  <si>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</si>
  <si>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</si>
  <si>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</si>
  <si>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</si>
  <si>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</si>
  <si>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</si>
  <si>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</si>
  <si>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</si>
  <si>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</si>
  <si>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</si>
  <si>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</si>
  <si>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</si>
  <si>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</si>
  <si>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</si>
  <si>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</si>
  <si>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</si>
  <si>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</si>
  <si>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</si>
  <si>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</si>
  <si>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</si>
  <si>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</si>
  <si>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</si>
  <si>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</si>
  <si>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</si>
  <si>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</si>
  <si>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</si>
  <si>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</si>
  <si>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</si>
  <si>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</si>
  <si>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</si>
  <si>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</si>
  <si>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</si>
  <si>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</si>
  <si>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</si>
  <si>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</si>
  <si>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</si>
  <si>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</si>
  <si>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</si>
  <si>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</si>
  <si>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</si>
  <si>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</si>
  <si>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</si>
  <si>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</si>
  <si>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</si>
  <si>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</si>
  <si>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</si>
  <si>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</si>
  <si>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</si>
  <si>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</si>
  <si>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</si>
  <si>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</si>
  <si>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</si>
  <si>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</si>
  <si>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</si>
  <si>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</si>
  <si>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</si>
  <si>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</si>
  <si>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</si>
  <si>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</si>
  <si>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</si>
  <si>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</si>
  <si>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</si>
  <si>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</si>
  <si>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</si>
  <si>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</si>
  <si>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</si>
  <si>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</si>
  <si>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</si>
  <si>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</si>
  <si>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</si>
  <si>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</si>
  <si>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</si>
  <si>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</si>
  <si>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</si>
  <si>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</si>
  <si>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</si>
  <si>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</si>
  <si>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</si>
  <si>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</si>
  <si>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</si>
  <si>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</si>
  <si>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</si>
  <si>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</si>
  <si>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</si>
  <si>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</si>
  <si>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</si>
  <si>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</si>
  <si>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</si>
  <si>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</si>
  <si>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</si>
  <si>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</si>
  <si>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</si>
  <si>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</si>
  <si>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</si>
  <si>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</si>
  <si>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</si>
  <si>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</si>
  <si>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</si>
  <si>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</si>
  <si>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</si>
  <si>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</si>
  <si>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</si>
  <si>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</si>
  <si>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</si>
  <si>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</si>
  <si>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</si>
  <si>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</si>
  <si>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</si>
  <si>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</si>
  <si>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</si>
  <si>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</si>
  <si>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</si>
  <si>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</si>
  <si>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</si>
  <si>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</si>
  <si>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</si>
  <si>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</si>
  <si>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</si>
  <si>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</si>
  <si>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</si>
  <si>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</si>
  <si>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</si>
  <si>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</si>
  <si>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</si>
  <si>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</si>
  <si>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</si>
  <si>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</si>
  <si>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</si>
  <si>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</si>
  <si>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</si>
  <si>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</si>
  <si>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</si>
  <si>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</si>
  <si>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</si>
  <si>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</si>
  <si>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</si>
  <si>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</si>
  <si>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</si>
  <si>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</si>
  <si>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</si>
  <si>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</si>
  <si>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</si>
  <si>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</si>
  <si>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</si>
  <si>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</si>
  <si>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</si>
  <si>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</si>
  <si>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</si>
  <si>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</si>
  <si>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</si>
  <si>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</si>
  <si>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</si>
  <si>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</si>
  <si>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</si>
  <si>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</si>
  <si>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</si>
  <si>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</si>
  <si>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</si>
  <si>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</si>
  <si>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</si>
  <si>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</si>
  <si>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</si>
  <si>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</si>
  <si>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</si>
  <si>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</si>
  <si>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</si>
  <si>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</si>
  <si>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</si>
  <si>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</si>
  <si>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</si>
  <si>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</si>
  <si>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</si>
  <si>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</si>
  <si>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</si>
  <si>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</si>
  <si>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</si>
  <si>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</si>
  <si>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</si>
  <si>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</si>
  <si>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</si>
  <si>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</si>
  <si>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</si>
  <si>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</si>
  <si>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</si>
  <si>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</si>
  <si>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</si>
  <si>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</si>
  <si>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</si>
  <si>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</si>
  <si>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</si>
  <si>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</si>
  <si>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</si>
  <si>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</si>
  <si>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</si>
  <si>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</si>
  <si>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</si>
  <si>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</si>
  <si>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</si>
  <si>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</si>
  <si>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</si>
  <si>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</si>
  <si>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</si>
  <si>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</si>
  <si>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</si>
  <si>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</si>
  <si>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</si>
  <si>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</si>
  <si>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</si>
  <si>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</si>
  <si>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</si>
  <si>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</si>
  <si>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</si>
  <si>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</si>
  <si>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</si>
  <si>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</si>
  <si>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</si>
  <si>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</si>
  <si>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</si>
  <si>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</si>
  <si>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</si>
  <si>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</si>
  <si>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</si>
  <si>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</si>
  <si>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</si>
  <si>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</si>
  <si>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</si>
  <si>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</si>
  <si>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</si>
  <si>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</si>
  <si>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</si>
  <si>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</si>
  <si>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</si>
  <si>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</si>
  <si>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</si>
  <si>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</si>
  <si>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</si>
  <si>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</si>
  <si>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</si>
  <si>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</si>
  <si>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</si>
  <si>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</si>
  <si>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</si>
  <si>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</si>
  <si>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</si>
  <si>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</si>
  <si>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</si>
  <si>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</si>
  <si>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</si>
  <si>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</si>
  <si>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</si>
  <si>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</si>
  <si>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</si>
  <si>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</si>
  <si>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</si>
  <si>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</si>
  <si>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</si>
  <si>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</si>
  <si>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</si>
  <si>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</si>
  <si>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</si>
  <si>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</si>
  <si>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</si>
  <si>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</si>
  <si>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</si>
  <si>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</si>
  <si>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</si>
  <si>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</si>
  <si>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</si>
  <si>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</si>
  <si>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</si>
  <si>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</si>
  <si>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</si>
  <si>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</si>
  <si>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</si>
  <si>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</si>
  <si>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</si>
  <si>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</si>
  <si>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</si>
  <si>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</si>
  <si>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</si>
  <si>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</si>
  <si>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</si>
  <si>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</si>
  <si>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</si>
  <si>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</si>
  <si>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</si>
  <si>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</si>
  <si>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</si>
  <si>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</si>
  <si>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</si>
  <si>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</si>
  <si>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</si>
  <si>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</si>
  <si>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</si>
  <si>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</si>
  <si>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</si>
  <si>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</si>
  <si>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</si>
  <si>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</si>
  <si>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</si>
  <si>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</si>
  <si>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</si>
  <si>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</si>
  <si>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</si>
  <si>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</si>
  <si>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</si>
  <si>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</si>
  <si>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</si>
  <si>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</si>
  <si>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</si>
  <si>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</si>
  <si>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</si>
  <si>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</si>
  <si>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</si>
  <si>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</si>
  <si>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</si>
  <si>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</si>
  <si>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</si>
  <si>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</si>
  <si>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</si>
  <si>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</si>
  <si>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</si>
  <si>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</si>
  <si>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</si>
  <si>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</si>
  <si>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</si>
  <si>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</si>
  <si>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</si>
  <si>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</si>
  <si>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</si>
  <si>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</si>
  <si>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</si>
  <si>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</si>
  <si>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</si>
  <si>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</si>
  <si>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</si>
  <si>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</si>
  <si>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</si>
  <si>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</si>
  <si>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</si>
  <si>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</si>
  <si>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</si>
  <si>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</si>
  <si>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</si>
  <si>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</si>
  <si>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</si>
  <si>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</si>
  <si>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</si>
  <si>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</si>
  <si>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</si>
  <si>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</si>
  <si>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</si>
  <si>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</si>
  <si>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</si>
  <si>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</si>
  <si>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</si>
  <si>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</si>
  <si>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</si>
  <si>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</si>
  <si>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</si>
  <si>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</si>
  <si>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</si>
  <si>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</si>
  <si>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</si>
  <si>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</si>
  <si>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</si>
  <si>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</si>
  <si>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</si>
  <si>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</si>
  <si>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</si>
  <si>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</si>
  <si>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</si>
  <si>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</si>
  <si>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</si>
  <si>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</si>
  <si>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</si>
  <si>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</si>
  <si>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</si>
  <si>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</si>
  <si>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</si>
  <si>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</si>
  <si>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</si>
  <si>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</si>
  <si>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</si>
  <si>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</si>
  <si>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</si>
  <si>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</si>
  <si>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</si>
  <si>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</si>
  <si>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</si>
  <si>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</si>
  <si>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</si>
  <si>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</si>
  <si>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</si>
  <si>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</si>
  <si>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</si>
  <si>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</si>
  <si>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</si>
  <si>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</si>
  <si>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</si>
  <si>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</si>
  <si>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</si>
  <si>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</si>
  <si>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</si>
  <si>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</si>
  <si>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</si>
  <si>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</si>
  <si>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</si>
  <si>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</si>
  <si>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</si>
  <si>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</si>
  <si>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</si>
  <si>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</si>
  <si>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</si>
  <si>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</si>
  <si>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</si>
  <si>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</si>
  <si>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</si>
  <si>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</si>
  <si>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</si>
  <si>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</si>
  <si>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</si>
  <si>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</si>
  <si>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</si>
  <si>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</si>
  <si>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</si>
  <si>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</si>
  <si>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</si>
  <si>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</si>
  <si>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</si>
  <si>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</si>
  <si>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</si>
  <si>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</si>
  <si>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</si>
  <si>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</si>
  <si>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</si>
  <si>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</si>
  <si>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</si>
  <si>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</si>
  <si>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</si>
  <si>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</si>
  <si>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</si>
  <si>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</si>
  <si>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</si>
  <si>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</si>
  <si>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</si>
  <si>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</si>
  <si>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</si>
  <si>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</si>
  <si>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</si>
  <si>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</si>
  <si>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</si>
  <si>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</si>
  <si>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</si>
  <si>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</si>
  <si>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</si>
  <si>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</si>
  <si>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</si>
  <si>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</si>
  <si>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</si>
  <si>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</si>
  <si>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</si>
  <si>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</si>
  <si>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</si>
  <si>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</si>
  <si>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</si>
  <si>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</si>
  <si>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</si>
  <si>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</si>
  <si>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</si>
  <si>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</si>
  <si>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</si>
  <si>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</si>
  <si>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</si>
  <si>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</si>
  <si>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</si>
  <si>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</si>
  <si>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</si>
  <si>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</si>
  <si>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</si>
  <si>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</si>
  <si>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</si>
  <si>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</si>
  <si>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</si>
  <si>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</si>
  <si>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</si>
  <si>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</si>
  <si>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</si>
  <si>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</si>
  <si>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</si>
  <si>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</si>
  <si>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</si>
  <si>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</si>
  <si>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</si>
  <si>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</si>
  <si>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</si>
  <si>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</si>
  <si>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</si>
  <si>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</si>
  <si>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</si>
  <si>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</si>
  <si>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</si>
  <si>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</si>
  <si>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</si>
  <si>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</si>
  <si>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</si>
  <si>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</si>
  <si>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</si>
  <si>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</si>
  <si>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</si>
  <si>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</si>
  <si>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</si>
  <si>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</si>
  <si>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</si>
  <si>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</si>
  <si>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</si>
  <si>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</si>
  <si>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</si>
  <si>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</si>
  <si>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</si>
  <si>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</si>
  <si>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</si>
  <si>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</si>
  <si>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</si>
  <si>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</si>
  <si>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</si>
  <si>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</si>
  <si>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</si>
  <si>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</si>
  <si>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</si>
  <si>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</si>
  <si>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</si>
  <si>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</si>
  <si>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</si>
  <si>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</si>
  <si>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</si>
  <si>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</si>
  <si>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</si>
  <si>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</si>
  <si>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</si>
  <si>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</si>
  <si>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</si>
  <si>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</si>
  <si>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</si>
  <si>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</si>
  <si>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</si>
  <si>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</si>
  <si>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</si>
  <si>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</si>
  <si>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</si>
  <si>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</si>
  <si>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</si>
  <si>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</si>
  <si>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</si>
  <si>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</si>
  <si>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</si>
  <si>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</si>
  <si>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</si>
  <si>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</si>
  <si>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</si>
  <si>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</si>
  <si>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</si>
  <si>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</si>
  <si>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</si>
  <si>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</si>
  <si>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</si>
  <si>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</si>
  <si>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</si>
  <si>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</si>
  <si>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</si>
  <si>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</si>
  <si>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</si>
  <si>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</si>
  <si>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</si>
  <si>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</si>
  <si>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</si>
  <si>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</si>
  <si>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</si>
  <si>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</si>
  <si>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</si>
  <si>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</si>
  <si>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</si>
  <si>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</si>
  <si>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</si>
  <si>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</si>
  <si>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</si>
  <si>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</si>
  <si>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</si>
  <si>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</si>
  <si>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</si>
  <si>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</si>
  <si>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</si>
  <si>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</si>
  <si>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</si>
  <si>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</si>
  <si>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</si>
  <si>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</si>
  <si>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</si>
  <si>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</si>
  <si>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</si>
  <si>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</si>
  <si>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</si>
  <si>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</si>
  <si>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</si>
  <si>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</si>
  <si>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</si>
  <si>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</si>
  <si>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</si>
  <si>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</si>
  <si>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</si>
  <si>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</si>
  <si>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</si>
  <si>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</si>
  <si>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</si>
  <si>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</si>
  <si>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</si>
  <si>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</si>
  <si>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</si>
  <si>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</si>
  <si>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</si>
  <si>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</si>
  <si>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</si>
  <si>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</si>
  <si>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</si>
  <si>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</si>
  <si>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</si>
  <si>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</si>
  <si>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</si>
  <si>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</si>
  <si>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</si>
  <si>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</si>
  <si>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</si>
  <si>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</si>
  <si>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</si>
  <si>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</si>
  <si>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</si>
  <si>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</si>
  <si>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</si>
  <si>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</si>
  <si>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</si>
  <si>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</si>
  <si>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</si>
  <si>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</si>
  <si>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</si>
  <si>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</si>
  <si>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</si>
  <si>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</si>
  <si>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</si>
  <si>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</si>
  <si>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</si>
  <si>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</si>
  <si>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</si>
  <si>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</si>
  <si>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</si>
  <si>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</si>
  <si>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</si>
  <si>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</si>
  <si>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</si>
  <si>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</si>
  <si>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</si>
  <si>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</si>
  <si>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</si>
  <si>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</si>
  <si>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</si>
  <si>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</si>
  <si>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</si>
  <si>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</si>
  <si>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</si>
  <si>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</si>
  <si>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</si>
  <si>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</si>
  <si>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</si>
  <si>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</si>
  <si>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</si>
  <si>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</si>
  <si>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</si>
  <si>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</si>
  <si>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</si>
  <si>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</si>
  <si>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</si>
  <si>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</si>
  <si>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</si>
  <si>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</si>
  <si>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</si>
  <si>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</si>
  <si>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</si>
  <si>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</si>
  <si>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</si>
  <si>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</si>
  <si>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</si>
  <si>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</si>
  <si>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</si>
  <si>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</si>
  <si>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</si>
  <si>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</si>
  <si>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</si>
  <si>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</si>
  <si>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</si>
  <si>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</si>
  <si>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</si>
  <si>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</si>
  <si>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</si>
  <si>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</si>
  <si>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</si>
  <si>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</si>
  <si>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</si>
  <si>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</si>
  <si>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</si>
  <si>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</si>
  <si>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</si>
  <si>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</si>
  <si>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</si>
  <si>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</si>
  <si>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</si>
  <si>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</si>
  <si>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</si>
  <si>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</si>
  <si>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</si>
  <si>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</si>
  <si>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</si>
  <si>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</si>
  <si>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</si>
  <si>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</si>
  <si>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</si>
  <si>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</si>
  <si>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</si>
  <si>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</si>
  <si>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</si>
  <si>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</si>
  <si>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</si>
  <si>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</si>
  <si>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</si>
  <si>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</si>
  <si>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</si>
  <si>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</si>
  <si>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</si>
  <si>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</si>
  <si>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</si>
  <si>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</si>
  <si>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</si>
  <si>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</si>
  <si>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</si>
  <si>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</si>
  <si>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</si>
  <si>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</si>
  <si>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</si>
  <si>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</si>
  <si>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</si>
  <si>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</si>
  <si>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</si>
  <si>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</si>
  <si>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</si>
  <si>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</si>
  <si>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</si>
  <si>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</si>
  <si>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</si>
  <si>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</si>
  <si>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</si>
  <si>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</si>
  <si>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</si>
  <si>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</si>
  <si>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</si>
  <si>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</si>
  <si>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</si>
  <si>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</si>
  <si>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</si>
  <si>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</si>
  <si>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</si>
  <si>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</si>
  <si>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</si>
  <si>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</si>
  <si>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</si>
  <si>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</si>
  <si>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</si>
  <si>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</si>
  <si>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</si>
  <si>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</si>
  <si>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</si>
  <si>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</si>
  <si>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</si>
  <si>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</si>
  <si>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</si>
  <si>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</si>
  <si>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</si>
  <si>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</si>
  <si>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</si>
  <si>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</si>
  <si>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</si>
  <si>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</si>
  <si>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</si>
  <si>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</si>
  <si>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</si>
  <si>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</si>
  <si>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</si>
  <si>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</si>
  <si>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</si>
  <si>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</si>
  <si>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</si>
  <si>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</si>
  <si>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</si>
  <si>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</si>
  <si>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</si>
  <si>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</si>
  <si>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</si>
  <si>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</si>
  <si>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</si>
  <si>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</si>
  <si>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</si>
  <si>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</si>
  <si>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</si>
  <si>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</si>
  <si>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</si>
  <si>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</si>
  <si>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</si>
  <si>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</si>
  <si>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</si>
  <si>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</si>
  <si>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</si>
  <si>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</si>
  <si>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</si>
  <si>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</si>
  <si>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</si>
  <si>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</si>
  <si>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</si>
  <si>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</si>
  <si>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</si>
  <si>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</si>
  <si>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</si>
  <si>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</si>
  <si>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</si>
  <si>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</si>
  <si>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</si>
  <si>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</si>
  <si>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</si>
  <si>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</si>
  <si>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</si>
  <si>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</si>
  <si>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</si>
  <si>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</si>
  <si>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</si>
  <si>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</si>
  <si>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</si>
  <si>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</si>
  <si>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</si>
  <si>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</si>
  <si>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</si>
  <si>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</si>
  <si>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</si>
  <si>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</si>
  <si>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</si>
  <si>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</si>
  <si>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</si>
  <si>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</si>
  <si>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</si>
  <si>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</si>
  <si>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</si>
  <si>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</si>
  <si>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</si>
  <si>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</si>
  <si>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</si>
  <si>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</si>
  <si>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</si>
  <si>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</si>
  <si>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</si>
  <si>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</si>
  <si>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</si>
  <si>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</si>
  <si>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</si>
  <si>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</si>
  <si>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</si>
  <si>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</si>
  <si>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</si>
  <si>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</si>
  <si>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</si>
  <si>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</si>
  <si>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</si>
  <si>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</si>
  <si>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</si>
  <si>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</si>
  <si>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</si>
  <si>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</si>
  <si>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</si>
  <si>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</si>
  <si>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</si>
  <si>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</si>
  <si>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</si>
  <si>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</si>
  <si>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</si>
  <si>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</si>
  <si>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</si>
  <si>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</si>
  <si>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</si>
  <si>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</si>
  <si>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</si>
  <si>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</si>
  <si>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</si>
  <si>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</si>
  <si>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</si>
  <si>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</si>
  <si>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</si>
  <si>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</si>
  <si>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</si>
  <si>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</si>
  <si>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</si>
  <si>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</si>
  <si>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</si>
  <si>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</si>
  <si>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</si>
  <si>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</si>
  <si>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</si>
  <si>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</si>
  <si>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</si>
  <si>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</si>
  <si>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</si>
  <si>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</si>
  <si>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</si>
  <si>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</si>
  <si>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</si>
  <si>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</si>
  <si>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</si>
  <si>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</si>
  <si>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</si>
  <si>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</si>
  <si>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</si>
  <si>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</si>
  <si>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</si>
  <si>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</si>
  <si>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</si>
  <si>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</si>
  <si>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</si>
  <si>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</si>
  <si>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</si>
  <si>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</si>
  <si>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</si>
  <si>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</si>
  <si>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</si>
  <si>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</si>
  <si>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</si>
  <si>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</si>
  <si>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</si>
  <si>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</si>
  <si>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</si>
  <si>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</si>
  <si>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</si>
  <si>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</si>
  <si>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</si>
  <si>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</si>
  <si>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</si>
  <si>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</si>
  <si>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</si>
  <si>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</si>
  <si>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</si>
  <si>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</si>
  <si>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</si>
  <si>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</si>
  <si>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</si>
  <si>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</si>
  <si>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</si>
  <si>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</si>
  <si>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</si>
  <si>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</si>
  <si>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</si>
  <si>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</si>
  <si>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</si>
  <si>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</si>
  <si>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</si>
  <si>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</si>
  <si>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</si>
  <si>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</si>
  <si>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</si>
  <si>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</si>
  <si>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</si>
  <si>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</si>
  <si>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</si>
  <si>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</si>
  <si>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</si>
  <si>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</si>
  <si>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</si>
  <si>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</si>
  <si>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</si>
  <si>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</si>
  <si>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</si>
  <si>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</si>
  <si>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</si>
  <si>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</si>
  <si>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</si>
  <si>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</si>
  <si>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</si>
  <si>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</si>
  <si>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</si>
  <si>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</si>
  <si>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</si>
  <si>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</si>
  <si>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</si>
  <si>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</si>
  <si>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</si>
  <si>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</si>
  <si>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</si>
  <si>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</si>
  <si>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</si>
  <si>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</si>
  <si>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</si>
  <si>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</si>
  <si>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</si>
  <si>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</si>
  <si>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</si>
  <si>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</si>
  <si>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</si>
  <si>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</si>
  <si>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</si>
  <si>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</si>
  <si>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</si>
  <si>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</si>
  <si>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</si>
  <si>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</si>
  <si>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</si>
  <si>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</si>
  <si>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</si>
  <si>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</si>
  <si>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</si>
  <si>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</si>
  <si>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</si>
  <si>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</si>
  <si>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</si>
  <si>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</si>
  <si>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</si>
  <si>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</si>
  <si>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</si>
  <si>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</si>
  <si>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</si>
  <si>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</si>
  <si>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</si>
  <si>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</si>
  <si>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</si>
  <si>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</si>
  <si>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</si>
  <si>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</si>
  <si>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</si>
  <si>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</si>
  <si>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</si>
  <si>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</si>
  <si>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</si>
  <si>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</si>
  <si>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</si>
  <si>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</si>
  <si>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</si>
  <si>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</si>
  <si>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</si>
  <si>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</si>
  <si>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</si>
  <si>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</si>
  <si>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</si>
  <si>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</si>
  <si>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</si>
  <si>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</si>
  <si>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</si>
  <si>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</si>
  <si>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</si>
  <si>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</si>
  <si>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</si>
  <si>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</si>
  <si>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</si>
  <si>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</si>
  <si>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</si>
  <si>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</si>
  <si>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</si>
  <si>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</si>
  <si>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</si>
  <si>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</si>
  <si>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</si>
  <si>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</si>
  <si>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</si>
  <si>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</si>
  <si>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</si>
  <si>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</si>
  <si>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</si>
  <si>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</si>
  <si>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</si>
  <si>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</si>
  <si>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</si>
  <si>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</si>
  <si>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</si>
  <si>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</si>
  <si>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</si>
  <si>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</si>
  <si>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</si>
  <si>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</si>
  <si>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</si>
  <si>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</si>
  <si>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</si>
  <si>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</si>
  <si>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</si>
  <si>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</si>
  <si>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</si>
  <si>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</si>
  <si>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</si>
  <si>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</si>
  <si>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</si>
  <si>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</si>
  <si>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</si>
  <si>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</si>
  <si>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</si>
  <si>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</si>
  <si>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</si>
  <si>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</si>
  <si>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</si>
  <si>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</si>
  <si>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</si>
  <si>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</si>
  <si>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</si>
  <si>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</si>
  <si>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</si>
  <si>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</si>
  <si>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</si>
  <si>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</si>
  <si>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</si>
  <si>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</si>
  <si>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</si>
  <si>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</si>
  <si>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</si>
  <si>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</si>
  <si>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</si>
  <si>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</si>
  <si>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</si>
  <si>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</si>
  <si>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</si>
  <si>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</si>
  <si>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</si>
  <si>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</si>
  <si>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</si>
  <si>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</si>
  <si>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</si>
  <si>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</si>
  <si>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</si>
  <si>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</si>
  <si>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</si>
  <si>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</si>
  <si>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</si>
  <si>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</si>
  <si>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</si>
  <si>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</si>
  <si>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</si>
  <si>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</si>
  <si>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</si>
  <si>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</si>
  <si>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</si>
  <si>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</si>
  <si>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</si>
  <si>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</si>
  <si>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</si>
  <si>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</si>
  <si>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</si>
  <si>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</si>
  <si>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</si>
  <si>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</si>
  <si>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</si>
  <si>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</si>
  <si>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</si>
  <si>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</si>
  <si>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</si>
  <si>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</si>
  <si>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</si>
  <si>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</si>
  <si>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</si>
  <si>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</si>
  <si>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</si>
  <si>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</si>
  <si>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</si>
  <si>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</si>
  <si>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</si>
  <si>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</si>
  <si>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</si>
  <si>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</si>
  <si>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</si>
  <si>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</si>
  <si>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</si>
  <si>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</si>
  <si>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</si>
  <si>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</si>
  <si>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</si>
  <si>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</si>
  <si>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</si>
  <si>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</si>
  <si>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</si>
  <si>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</si>
  <si>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</si>
  <si>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</si>
  <si>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</si>
  <si>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</si>
  <si>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</si>
  <si>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</si>
  <si>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</si>
  <si>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</si>
  <si>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</si>
  <si>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</si>
  <si>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</si>
  <si>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</si>
  <si>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</si>
  <si>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</si>
  <si>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</si>
  <si>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</si>
  <si>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</si>
  <si>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</si>
  <si>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</si>
  <si>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</si>
  <si>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</si>
  <si>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</si>
  <si>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</si>
  <si>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</si>
  <si>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</si>
  <si>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</si>
  <si>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</si>
  <si>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</si>
  <si>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</si>
  <si>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</si>
  <si>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</si>
  <si>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</si>
  <si>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</si>
  <si>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</si>
  <si>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</si>
  <si>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</si>
  <si>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</si>
  <si>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</si>
  <si>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</si>
  <si>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</si>
  <si>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</si>
  <si>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</si>
  <si>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</si>
  <si>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</si>
  <si>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</si>
  <si>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</si>
  <si>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</si>
  <si>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</si>
  <si>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</si>
  <si>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</si>
  <si>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</si>
  <si>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</si>
  <si>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</si>
  <si>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</si>
  <si>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</si>
  <si>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</si>
  <si>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</si>
  <si>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</si>
  <si>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</si>
  <si>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</si>
  <si>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</si>
  <si>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</si>
  <si>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</si>
  <si>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</si>
  <si>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</si>
  <si>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</si>
  <si>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</si>
  <si>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</si>
  <si>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</si>
  <si>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</si>
  <si>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</si>
  <si>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</si>
  <si>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</si>
  <si>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</si>
  <si>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</si>
  <si>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</si>
  <si>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</si>
  <si>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</si>
  <si>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</si>
  <si>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</si>
  <si>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</si>
  <si>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</si>
  <si>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</si>
  <si>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</si>
  <si>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</si>
  <si>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</si>
  <si>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</si>
  <si>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</si>
  <si>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</si>
  <si>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</si>
  <si>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</si>
  <si>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</si>
  <si>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</si>
  <si>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</si>
  <si>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</si>
  <si>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</si>
  <si>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</si>
  <si>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</si>
  <si>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</si>
  <si>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</si>
  <si>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</si>
  <si>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</si>
  <si>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</si>
  <si>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</si>
  <si>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</si>
  <si>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</si>
  <si>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</si>
  <si>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</si>
  <si>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</si>
  <si>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</si>
  <si>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</si>
  <si>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</si>
  <si>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</si>
  <si>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</si>
  <si>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</si>
  <si>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</si>
  <si>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</si>
  <si>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</si>
  <si>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</si>
  <si>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</si>
  <si>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</si>
  <si>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</si>
  <si>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</si>
  <si>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</si>
  <si>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</si>
  <si>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</si>
  <si>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</si>
  <si>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</si>
  <si>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</si>
  <si>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</si>
  <si>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</si>
  <si>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</si>
  <si>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</si>
  <si>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</si>
  <si>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</si>
  <si>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</si>
  <si>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</si>
  <si>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</si>
  <si>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</si>
  <si>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</si>
  <si>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</si>
  <si>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</si>
  <si>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</si>
  <si>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</si>
  <si>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</si>
  <si>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</si>
  <si>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</si>
  <si>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</si>
  <si>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</si>
  <si>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</si>
  <si>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</si>
  <si>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</si>
  <si>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</si>
  <si>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</si>
  <si>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</si>
  <si>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</si>
  <si>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</si>
  <si>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</si>
  <si>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</si>
  <si>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</si>
  <si>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</si>
  <si>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</si>
  <si>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</si>
  <si>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</si>
  <si>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</si>
  <si>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</si>
  <si>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</si>
  <si>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</si>
  <si>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</si>
  <si>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</si>
  <si>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</si>
  <si>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</si>
  <si>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</si>
  <si>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</si>
  <si>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</si>
  <si>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</si>
  <si>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</si>
  <si>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</si>
  <si>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</si>
  <si>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</si>
  <si>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</si>
  <si>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</si>
  <si>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</si>
  <si>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</si>
  <si>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</si>
  <si>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</si>
  <si>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</si>
  <si>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</si>
  <si>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</si>
  <si>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</si>
  <si>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</si>
  <si>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</si>
  <si>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</si>
  <si>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</si>
  <si>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</si>
  <si>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</si>
  <si>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</si>
  <si>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</si>
  <si>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</si>
  <si>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</si>
  <si>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</si>
  <si>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</si>
  <si>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</si>
  <si>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</si>
  <si>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</si>
  <si>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</si>
  <si>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</si>
  <si>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</si>
  <si>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</si>
  <si>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</si>
  <si>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</si>
  <si>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</si>
  <si>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</si>
  <si>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</si>
  <si>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</si>
  <si>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</si>
  <si>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</si>
  <si>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</si>
  <si>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</si>
  <si>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</si>
  <si>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</si>
  <si>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</si>
  <si>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</si>
  <si>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</si>
  <si>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</si>
  <si>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</si>
  <si>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</si>
  <si>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</si>
  <si>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</si>
  <si>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</si>
  <si>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</si>
  <si>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</si>
  <si>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</si>
  <si>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</si>
  <si>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</si>
  <si>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</si>
  <si>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</si>
  <si>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</si>
  <si>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</si>
  <si>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</si>
  <si>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</si>
  <si>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</si>
  <si>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</si>
  <si>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</si>
  <si>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</si>
  <si>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</si>
  <si>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</si>
  <si>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</si>
  <si>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</si>
  <si>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</si>
  <si>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</si>
  <si>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</si>
  <si>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</si>
  <si>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</si>
  <si>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</si>
  <si>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</si>
  <si>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</si>
  <si>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</si>
  <si>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</si>
  <si>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</si>
  <si>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</si>
  <si>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</si>
  <si>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</si>
  <si>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</si>
  <si>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</si>
  <si>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</si>
  <si>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</si>
  <si>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</si>
  <si>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</si>
  <si>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</si>
  <si>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</si>
  <si>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</si>
  <si>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</si>
  <si>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</si>
  <si>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</si>
  <si>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</si>
  <si>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</si>
  <si>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</si>
  <si>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</si>
  <si>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</si>
  <si>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</si>
  <si>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</si>
  <si>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</si>
  <si>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</si>
  <si>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</si>
  <si>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</si>
  <si>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</si>
  <si>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</si>
  <si>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</si>
  <si>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</si>
  <si>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</si>
  <si>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</si>
  <si>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</si>
  <si>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</si>
  <si>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</si>
  <si>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</si>
  <si>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</si>
  <si>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</si>
  <si>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</si>
  <si>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</si>
  <si>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</si>
  <si>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</si>
  <si>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</si>
  <si>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</si>
  <si>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</si>
  <si>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</si>
  <si>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</si>
  <si>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</si>
  <si>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</si>
  <si>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</si>
  <si>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</si>
  <si>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</si>
  <si>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</si>
  <si>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</si>
  <si>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</si>
  <si>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</si>
  <si>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</si>
  <si>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</si>
  <si>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</si>
  <si>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</si>
  <si>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</si>
  <si>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</si>
  <si>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</si>
  <si>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</si>
  <si>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</si>
  <si>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</si>
  <si>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</si>
  <si>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</si>
  <si>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</si>
  <si>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</si>
  <si>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</si>
  <si>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</si>
  <si>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</si>
  <si>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</si>
  <si>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</si>
  <si>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</si>
  <si>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</si>
  <si>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</si>
  <si>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</si>
  <si>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</si>
  <si>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</si>
  <si>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</si>
  <si>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</si>
  <si>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</si>
  <si>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</si>
  <si>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</si>
  <si>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</si>
  <si>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</si>
  <si>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</si>
  <si>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</si>
  <si>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</si>
  <si>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</si>
  <si>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</si>
  <si>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</si>
  <si>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</si>
  <si>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</si>
  <si>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</si>
  <si>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</si>
  <si>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</si>
  <si>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</si>
  <si>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</si>
  <si>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</si>
  <si>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</si>
  <si>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</si>
  <si>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</si>
  <si>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</si>
  <si>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</si>
  <si>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</si>
  <si>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</si>
  <si>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</si>
  <si>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</si>
  <si>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</si>
  <si>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</si>
  <si>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</si>
  <si>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</si>
  <si>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</si>
  <si>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</si>
  <si>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</si>
  <si>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</si>
  <si>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</si>
  <si>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</si>
  <si>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</si>
  <si>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</si>
  <si>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</si>
  <si>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</si>
  <si>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</si>
  <si>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</si>
  <si>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</si>
  <si>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</si>
  <si>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</si>
  <si>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</si>
  <si>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</si>
  <si>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</si>
  <si>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</si>
  <si>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</si>
  <si>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</si>
  <si>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</si>
  <si>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</si>
  <si>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</si>
  <si>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</si>
  <si>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</si>
  <si>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</si>
  <si>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</si>
  <si>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</si>
  <si>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</si>
  <si>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</si>
  <si>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</si>
  <si>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</si>
  <si>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</si>
  <si>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</si>
  <si>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</si>
  <si>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</si>
  <si>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</si>
  <si>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</si>
  <si>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</si>
  <si>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</si>
  <si>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</si>
  <si>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</si>
  <si>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</si>
  <si>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</si>
  <si>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</si>
  <si>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</si>
  <si>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</si>
  <si>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</si>
  <si>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</si>
  <si>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</si>
  <si>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</si>
  <si>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</si>
  <si>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</si>
  <si>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</si>
  <si>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</si>
  <si>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</si>
  <si>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</si>
  <si>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</si>
  <si>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</si>
  <si>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</si>
  <si>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</si>
  <si>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</si>
  <si>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</si>
  <si>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</si>
  <si>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</si>
  <si>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</si>
  <si>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</si>
  <si>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</si>
  <si>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</si>
  <si>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</si>
  <si>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</si>
  <si>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</si>
  <si>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</si>
  <si>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</si>
  <si>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</si>
  <si>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</si>
  <si>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</si>
  <si>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</si>
  <si>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</si>
  <si>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</si>
  <si>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</si>
  <si>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</si>
  <si>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</si>
  <si>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</si>
  <si>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</si>
  <si>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</si>
  <si>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</si>
  <si>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</si>
  <si>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</si>
  <si>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</si>
  <si>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</si>
  <si>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</si>
  <si>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</si>
  <si>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</si>
  <si>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</si>
  <si>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</si>
  <si>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</si>
  <si>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</si>
  <si>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</si>
  <si>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</si>
  <si>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</si>
  <si>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</si>
  <si>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</si>
  <si>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</si>
  <si>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</si>
  <si>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</si>
  <si>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</si>
  <si>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</si>
  <si>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</si>
  <si>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</si>
  <si>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</si>
  <si>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</si>
  <si>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</si>
  <si>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</si>
  <si>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</si>
  <si>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</si>
  <si>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</si>
  <si>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</si>
  <si>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</si>
  <si>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</si>
  <si>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</si>
  <si>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</si>
  <si>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</si>
  <si>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</si>
  <si>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</si>
  <si>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</si>
  <si>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</si>
  <si>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</si>
  <si>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</si>
  <si>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</si>
  <si>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</si>
  <si>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</si>
  <si>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</si>
  <si>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</si>
  <si>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</si>
  <si>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</si>
  <si>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</si>
  <si>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</si>
  <si>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</si>
  <si>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</si>
  <si>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</si>
  <si>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</si>
  <si>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</si>
  <si>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</si>
  <si>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</si>
  <si>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</si>
  <si>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</si>
  <si>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</si>
  <si>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</si>
  <si>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</si>
  <si>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</si>
  <si>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</si>
  <si>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</si>
  <si>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</si>
  <si>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</si>
  <si>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</si>
  <si>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</si>
  <si>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</si>
  <si>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</si>
  <si>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</si>
  <si>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</si>
  <si>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</si>
  <si>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</si>
  <si>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</si>
  <si>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</si>
  <si>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</si>
  <si>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</si>
  <si>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</si>
  <si>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</si>
  <si>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</si>
  <si>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</si>
  <si>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</si>
  <si>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</si>
  <si>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</si>
  <si>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</si>
  <si>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</si>
  <si>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</si>
  <si>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</si>
  <si>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</si>
  <si>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</si>
  <si>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</si>
  <si>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</si>
  <si>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</si>
  <si>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</si>
  <si>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</si>
  <si>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</si>
  <si>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</si>
  <si>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</si>
  <si>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</si>
  <si>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</si>
  <si>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</si>
  <si>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</si>
  <si>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</si>
  <si>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</si>
  <si>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</si>
  <si>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</si>
  <si>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</si>
  <si>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</si>
  <si>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</si>
  <si>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</si>
  <si>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</si>
  <si>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</si>
  <si>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</si>
  <si>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</si>
  <si>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</si>
  <si>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</si>
  <si>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</si>
  <si>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</si>
  <si>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</si>
  <si>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</si>
  <si>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</si>
  <si>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</si>
  <si>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</si>
  <si>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</si>
  <si>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</si>
  <si>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</si>
  <si>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</si>
  <si>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</si>
  <si>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</si>
  <si>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</si>
  <si>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</si>
  <si>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</si>
  <si>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</si>
  <si>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</si>
  <si>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</si>
  <si>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</si>
  <si>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</si>
  <si>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</si>
  <si>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</si>
  <si>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</si>
  <si>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</si>
  <si>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</si>
  <si>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</si>
  <si>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</si>
  <si>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</si>
  <si>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</si>
  <si>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</si>
  <si>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</si>
  <si>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</si>
  <si>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</si>
  <si>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</si>
  <si>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</si>
  <si>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</si>
  <si>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</si>
  <si>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</si>
  <si>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</si>
  <si>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</si>
  <si>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</si>
  <si>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</si>
  <si>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</si>
  <si>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</si>
  <si>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</si>
  <si>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</si>
  <si>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</si>
  <si>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</si>
  <si>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</si>
  <si>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</si>
  <si>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</si>
  <si>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</si>
  <si>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</si>
  <si>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</si>
  <si>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</si>
  <si>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</si>
  <si>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</si>
  <si>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</si>
  <si>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</si>
  <si>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</si>
  <si>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</si>
  <si>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</si>
  <si>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</si>
  <si>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</si>
  <si>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</si>
  <si>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</si>
  <si>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</si>
  <si>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</si>
  <si>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</si>
  <si>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</si>
  <si>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</si>
  <si>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</si>
  <si>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</si>
  <si>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</si>
  <si>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</si>
  <si>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</si>
  <si>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</si>
  <si>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</si>
  <si>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</si>
  <si>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</si>
  <si>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</si>
  <si>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</si>
  <si>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</si>
  <si>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</si>
  <si>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</si>
  <si>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</si>
  <si>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</si>
  <si>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</si>
  <si>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</si>
  <si>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</si>
  <si>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</si>
  <si>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</si>
  <si>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</si>
  <si>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</si>
  <si>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</si>
  <si>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</si>
  <si>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</si>
  <si>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</si>
  <si>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</si>
  <si>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</si>
  <si>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</si>
  <si>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</si>
  <si>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</si>
  <si>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</si>
  <si>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</si>
  <si>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</si>
  <si>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</si>
  <si>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</si>
  <si>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</si>
  <si>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</si>
  <si>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</si>
  <si>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</si>
  <si>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</si>
  <si>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</si>
  <si>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</si>
  <si>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</si>
  <si>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</si>
  <si>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</si>
  <si>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</si>
  <si>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</si>
  <si>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</si>
  <si>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</si>
  <si>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</si>
  <si>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</si>
  <si>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</si>
  <si>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</si>
  <si>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</si>
  <si>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</si>
  <si>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</si>
  <si>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</si>
  <si>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</si>
  <si>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</si>
  <si>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</si>
  <si>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</si>
  <si>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</si>
  <si>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</si>
  <si>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</si>
  <si>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</si>
  <si>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</si>
  <si>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</si>
  <si>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</si>
  <si>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</si>
  <si>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</si>
  <si>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</si>
  <si>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</si>
  <si>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</si>
  <si>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</si>
  <si>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</si>
  <si>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</si>
  <si>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</si>
  <si>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</si>
  <si>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</si>
  <si>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</si>
  <si>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</si>
  <si>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</si>
  <si>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</si>
  <si>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</si>
  <si>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</si>
  <si>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</si>
  <si>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</si>
  <si>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</si>
  <si>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</si>
  <si>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</si>
  <si>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</si>
  <si>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</si>
  <si>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</si>
  <si>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</si>
  <si>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</si>
  <si>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</si>
  <si>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</si>
  <si>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</si>
  <si>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</si>
  <si>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</si>
  <si>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</si>
  <si>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</si>
  <si>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</si>
  <si>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</si>
  <si>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</si>
  <si>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</si>
  <si>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</si>
  <si>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</si>
  <si>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</si>
  <si>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</si>
  <si>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</si>
  <si>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</si>
  <si>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</si>
  <si>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</si>
  <si>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</si>
  <si>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</si>
  <si>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</si>
  <si>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</si>
  <si>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</si>
  <si>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</si>
  <si>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</si>
  <si>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</si>
  <si>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</si>
  <si>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</si>
  <si>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</si>
  <si>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</si>
  <si>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</si>
  <si>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</si>
  <si>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</si>
  <si>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</si>
  <si>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</si>
  <si>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</si>
  <si>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</si>
  <si>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</si>
  <si>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</si>
  <si>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</si>
  <si>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</si>
  <si>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</si>
  <si>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</si>
  <si>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</si>
  <si>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</si>
  <si>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</si>
  <si>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</si>
  <si>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</si>
  <si>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</si>
  <si>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</si>
  <si>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</si>
  <si>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</si>
  <si>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</si>
  <si>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</si>
  <si>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</si>
  <si>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</si>
  <si>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</si>
  <si>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</si>
  <si>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</si>
  <si>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</si>
  <si>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</si>
  <si>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</si>
  <si>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</si>
  <si>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</si>
  <si>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</si>
  <si>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</si>
  <si>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</si>
  <si>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</si>
  <si>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</si>
  <si>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</si>
  <si>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</si>
  <si>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</si>
  <si>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</si>
  <si>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</si>
  <si>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</si>
  <si>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</si>
  <si>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</si>
  <si>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</si>
  <si>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</si>
  <si>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</si>
  <si>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</si>
  <si>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</si>
  <si>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</si>
  <si>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</si>
  <si>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</si>
  <si>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</si>
  <si>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</si>
  <si>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</si>
  <si>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</si>
  <si>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</si>
  <si>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</si>
  <si>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</si>
  <si>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</si>
  <si>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</si>
  <si>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</si>
  <si>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</si>
  <si>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</si>
  <si>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</si>
  <si>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</si>
  <si>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</si>
  <si>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</si>
  <si>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</si>
  <si>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</si>
  <si>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</si>
  <si>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</si>
  <si>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</si>
  <si>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</si>
  <si>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</si>
  <si>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</si>
  <si>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</si>
  <si>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</si>
  <si>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</si>
  <si>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</si>
  <si>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</si>
  <si>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</si>
  <si>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</si>
  <si>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</si>
  <si>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</si>
  <si>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</si>
  <si>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</si>
  <si>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</si>
  <si>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</si>
  <si>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</si>
  <si>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</si>
  <si>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</si>
  <si>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</si>
  <si>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</si>
  <si>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</si>
  <si>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</si>
  <si>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</si>
  <si>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</si>
  <si>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</si>
  <si>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</si>
  <si>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</si>
  <si>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</si>
  <si>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</si>
  <si>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</si>
  <si>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</si>
  <si>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</si>
  <si>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</si>
  <si>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</si>
  <si>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</si>
  <si>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</si>
  <si>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</si>
  <si>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</si>
  <si>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</si>
  <si>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</si>
  <si>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</si>
  <si>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</si>
  <si>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</si>
  <si>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</si>
  <si>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</si>
  <si>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</si>
  <si>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</si>
  <si>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</si>
  <si>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</si>
  <si>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</si>
  <si>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</si>
  <si>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</si>
  <si>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</si>
  <si>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</si>
  <si>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</si>
  <si>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</si>
  <si>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</si>
  <si>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</si>
  <si>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</si>
  <si>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</si>
  <si>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</si>
  <si>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</si>
  <si>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</si>
  <si>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</si>
  <si>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</si>
  <si>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</si>
  <si>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</si>
  <si>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</si>
  <si>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</si>
  <si>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</si>
  <si>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</si>
  <si>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</si>
  <si>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</si>
  <si>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</si>
  <si>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</si>
  <si>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</si>
  <si>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</si>
  <si>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</si>
  <si>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</si>
  <si>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</si>
  <si>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</si>
  <si>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</si>
  <si>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</si>
  <si>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</si>
  <si>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</si>
  <si>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</si>
  <si>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</si>
  <si>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</si>
  <si>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</si>
  <si>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</si>
  <si>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</si>
  <si>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</si>
  <si>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</si>
  <si>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</si>
  <si>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</si>
  <si>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</si>
  <si>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</si>
  <si>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</si>
  <si>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</si>
  <si>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</si>
  <si>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</si>
  <si>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</si>
  <si>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</si>
  <si>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</si>
  <si>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</si>
  <si>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</si>
  <si>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</si>
  <si>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</si>
  <si>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</si>
  <si>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</si>
  <si>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</si>
  <si>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</si>
  <si>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</si>
  <si>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</si>
  <si>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</si>
  <si>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</si>
  <si>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</si>
  <si>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</si>
  <si>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</si>
  <si>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</si>
  <si>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</si>
  <si>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</si>
  <si>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</si>
  <si>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</si>
  <si>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</si>
  <si>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</si>
  <si>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</si>
  <si>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</si>
  <si>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</si>
  <si>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</si>
  <si>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</si>
  <si>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</si>
  <si>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</si>
  <si>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</si>
  <si>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</si>
  <si>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</si>
  <si>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</si>
  <si>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</si>
  <si>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</si>
  <si>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</si>
  <si>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</si>
  <si>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</si>
  <si>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</si>
  <si>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</si>
  <si>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</si>
  <si>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</si>
  <si>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</si>
  <si>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</si>
  <si>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</si>
  <si>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</si>
  <si>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</si>
  <si>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</si>
  <si>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</si>
  <si>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</si>
  <si>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</si>
  <si>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</si>
  <si>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</si>
  <si>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</si>
  <si>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</si>
  <si>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</si>
  <si>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</si>
  <si>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</si>
  <si>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</si>
  <si>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</si>
  <si>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</si>
  <si>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</si>
  <si>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</si>
  <si>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</si>
  <si>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</si>
  <si>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</si>
  <si>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</si>
  <si>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</si>
  <si>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</si>
  <si>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</si>
  <si>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</si>
  <si>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</si>
  <si>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</si>
  <si>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</si>
  <si>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</si>
  <si>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</si>
  <si>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</si>
  <si>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</si>
  <si>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</si>
  <si>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</si>
  <si>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</si>
  <si>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</si>
  <si>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</si>
  <si>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</si>
  <si>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</si>
  <si>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</si>
  <si>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</si>
  <si>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</si>
  <si>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</si>
  <si>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</si>
  <si>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</si>
  <si>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</si>
  <si>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</si>
  <si>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</si>
  <si>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</si>
  <si>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</si>
  <si>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</si>
  <si>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</si>
  <si>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</si>
  <si>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</si>
  <si>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</si>
  <si>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</si>
  <si>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</si>
  <si>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</si>
  <si>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</si>
  <si>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</si>
  <si>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</si>
  <si>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</si>
  <si>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</si>
  <si>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</si>
  <si>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</si>
  <si>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</si>
  <si>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</si>
  <si>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</si>
  <si>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</si>
  <si>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</si>
  <si>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</si>
  <si>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</si>
  <si>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</si>
  <si>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</si>
  <si>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</si>
  <si>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</si>
  <si>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</si>
  <si>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</si>
  <si>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</si>
  <si>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</si>
  <si>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</si>
  <si>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</si>
  <si>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</si>
  <si>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</si>
  <si>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</si>
  <si>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</si>
  <si>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</si>
  <si>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</si>
  <si>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</si>
  <si>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</si>
  <si>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</si>
  <si>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</si>
  <si>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</si>
  <si>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</si>
  <si>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</si>
  <si>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</si>
  <si>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</si>
  <si>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</si>
  <si>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</si>
  <si>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</si>
  <si>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</si>
  <si>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</si>
  <si>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</si>
  <si>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</si>
  <si>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</si>
  <si>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</si>
  <si>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</si>
  <si>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</si>
  <si>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</si>
  <si>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</si>
  <si>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</si>
  <si>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</si>
  <si>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</si>
  <si>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</si>
  <si>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</si>
  <si>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</si>
  <si>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</si>
  <si>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</si>
  <si>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</si>
  <si>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</si>
  <si>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</si>
  <si>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</si>
  <si>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</si>
  <si>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</si>
  <si>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</si>
  <si>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</si>
  <si>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</si>
  <si>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</si>
  <si>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</si>
  <si>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</si>
  <si>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</si>
  <si>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</si>
  <si>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</si>
  <si>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</si>
  <si>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</si>
  <si>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</si>
  <si>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</si>
  <si>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</si>
  <si>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</si>
  <si>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</si>
  <si>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</si>
  <si>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</si>
  <si>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</si>
  <si>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</si>
  <si>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</si>
  <si>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</si>
  <si>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</si>
  <si>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</si>
  <si>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</si>
  <si>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</si>
  <si>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</si>
  <si>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</si>
  <si>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</si>
  <si>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</si>
  <si>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</si>
  <si>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</si>
  <si>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</si>
  <si>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</si>
  <si>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</si>
  <si>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</si>
  <si>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</si>
  <si>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</si>
  <si>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</si>
  <si>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</si>
  <si>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</si>
  <si>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</si>
  <si>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</si>
  <si>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</si>
  <si>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</si>
  <si>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</si>
  <si>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</si>
  <si>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</si>
  <si>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</si>
  <si>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</si>
  <si>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</si>
  <si>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</si>
  <si>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</si>
  <si>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</si>
  <si>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</si>
  <si>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</si>
  <si>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</si>
  <si>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</si>
  <si>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</si>
  <si>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</si>
  <si>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</si>
  <si>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</si>
  <si>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</si>
  <si>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</si>
  <si>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</si>
  <si>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</si>
  <si>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</si>
  <si>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</si>
  <si>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</si>
  <si>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</si>
  <si>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</si>
  <si>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</si>
  <si>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</si>
  <si>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</si>
  <si>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</si>
  <si>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</si>
  <si>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</si>
  <si>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</si>
  <si>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</si>
  <si>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</si>
  <si>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</si>
  <si>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</si>
  <si>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</si>
  <si>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</si>
  <si>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</si>
  <si>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</si>
  <si>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</si>
  <si>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</si>
  <si>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</si>
  <si>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</si>
  <si>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</si>
  <si>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</si>
  <si>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</si>
  <si>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</si>
  <si>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</si>
  <si>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</si>
  <si>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</si>
  <si>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</si>
  <si>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</si>
  <si>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</si>
  <si>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</si>
  <si>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</si>
  <si>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</si>
  <si>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</si>
  <si>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</si>
  <si>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</si>
  <si>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</si>
  <si>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</si>
  <si>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</si>
  <si>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</si>
  <si>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</si>
  <si>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</si>
  <si>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</si>
  <si>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</si>
  <si>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</si>
  <si>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</si>
  <si>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</si>
  <si>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</si>
  <si>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</si>
  <si>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</si>
  <si>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</si>
  <si>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</si>
  <si>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</si>
  <si>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</si>
  <si>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</si>
  <si>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</si>
  <si>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</si>
  <si>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</si>
  <si>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</si>
  <si>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</si>
  <si>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</si>
  <si>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</si>
  <si>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</si>
  <si>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</si>
  <si>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</si>
  <si>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</si>
  <si>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</si>
  <si>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</si>
  <si>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</si>
  <si>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</si>
  <si>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</si>
  <si>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</si>
  <si>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</si>
  <si>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</si>
  <si>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</si>
  <si>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</si>
  <si>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</si>
  <si>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</si>
  <si>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</si>
  <si>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</si>
  <si>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</si>
  <si>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</si>
  <si>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</si>
  <si>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</si>
  <si>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</si>
  <si>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</si>
  <si>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</si>
  <si>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</si>
  <si>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</si>
  <si>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</si>
  <si>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</si>
  <si>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</si>
  <si>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</si>
  <si>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</si>
  <si>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</si>
  <si>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</si>
  <si>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</si>
  <si>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</si>
  <si>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</si>
  <si>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</si>
  <si>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</si>
  <si>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</si>
  <si>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</si>
  <si>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</si>
  <si>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</si>
  <si>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</si>
  <si>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</si>
  <si>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</si>
  <si>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</si>
  <si>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</si>
  <si>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</si>
  <si>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</si>
  <si>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</si>
  <si>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</si>
  <si>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</si>
  <si>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</si>
  <si>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</si>
  <si>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</si>
  <si>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</si>
  <si>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</si>
  <si>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</si>
  <si>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</si>
  <si>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</si>
  <si>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</si>
  <si>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</si>
  <si>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</si>
  <si>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</si>
  <si>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</si>
  <si>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</si>
  <si>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</si>
  <si>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</si>
  <si>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</si>
  <si>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</si>
  <si>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</si>
  <si>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</si>
  <si>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</si>
  <si>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</si>
  <si>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</si>
  <si>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</si>
  <si>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</si>
  <si>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</si>
  <si>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</si>
  <si>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</si>
  <si>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</si>
  <si>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</si>
  <si>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</si>
  <si>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</si>
  <si>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</si>
  <si>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</si>
  <si>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</si>
  <si>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</si>
  <si>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</si>
  <si>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</si>
  <si>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</si>
  <si>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</si>
  <si>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</si>
  <si>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</si>
  <si>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</si>
  <si>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</si>
  <si>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</si>
  <si>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</si>
  <si>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</si>
  <si>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</si>
  <si>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</si>
  <si>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</si>
  <si>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</si>
  <si>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</si>
  <si>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</si>
  <si>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</si>
  <si>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</si>
  <si>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</si>
  <si>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</si>
  <si>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</si>
  <si>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</si>
  <si>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</si>
  <si>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</si>
  <si>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</si>
  <si>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</si>
  <si>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</si>
  <si>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</si>
  <si>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</si>
  <si>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</si>
  <si>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</si>
  <si>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</si>
  <si>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</si>
  <si>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</si>
  <si>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</si>
  <si>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</si>
  <si>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</si>
  <si>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</si>
  <si>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</si>
  <si>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</si>
  <si>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</si>
  <si>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</si>
  <si>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</si>
  <si>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</si>
  <si>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</si>
  <si>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</si>
  <si>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</si>
  <si>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</si>
  <si>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</si>
  <si>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</si>
  <si>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</si>
  <si>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</si>
  <si>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</si>
  <si>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</si>
  <si>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</si>
  <si>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</si>
  <si>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</si>
  <si>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</si>
  <si>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</si>
  <si>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</si>
  <si>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</si>
  <si>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</si>
  <si>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</si>
  <si>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</si>
  <si>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</si>
  <si>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</si>
  <si>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</si>
  <si>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</si>
  <si>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</si>
  <si>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</si>
  <si>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</si>
  <si>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</si>
  <si>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</si>
  <si>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</si>
  <si>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</si>
  <si>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</si>
  <si>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</si>
  <si>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</si>
  <si>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</si>
  <si>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</si>
  <si>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</si>
  <si>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</si>
  <si>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</si>
  <si>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</si>
  <si>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</si>
  <si>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</si>
  <si>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</si>
  <si>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</si>
  <si>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</si>
  <si>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</si>
  <si>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</si>
  <si>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</si>
  <si>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</si>
  <si>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</si>
  <si>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</si>
  <si>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</si>
  <si>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</si>
  <si>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</si>
  <si>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</si>
  <si>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</si>
  <si>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</si>
  <si>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</si>
  <si>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</si>
  <si>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</si>
  <si>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</si>
  <si>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</si>
  <si>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</si>
  <si>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</si>
  <si>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</si>
  <si>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</si>
  <si>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</si>
  <si>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</si>
  <si>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</si>
  <si>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</si>
  <si>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</si>
  <si>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</si>
  <si>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</si>
  <si>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</si>
  <si>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</si>
  <si>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</si>
  <si>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</si>
  <si>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</si>
  <si>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</si>
  <si>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</si>
  <si>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</si>
  <si>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</si>
  <si>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</si>
  <si>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</si>
  <si>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</si>
  <si>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</si>
  <si>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</si>
  <si>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</si>
  <si>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</si>
  <si>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</si>
  <si>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</si>
  <si>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</si>
  <si>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</si>
  <si>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</si>
  <si>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</si>
  <si>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</si>
  <si>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</si>
  <si>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</si>
  <si>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</si>
  <si>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</si>
  <si>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</si>
  <si>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</si>
  <si>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</si>
  <si>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</si>
  <si>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</si>
  <si>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</si>
  <si>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</si>
  <si>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</si>
  <si>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</si>
  <si>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</si>
  <si>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</si>
  <si>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</si>
  <si>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</si>
  <si>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</si>
  <si>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</si>
  <si>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</si>
  <si>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</si>
  <si>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</si>
  <si>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</si>
  <si>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</si>
  <si>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</si>
  <si>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</si>
  <si>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</si>
  <si>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</si>
  <si>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</si>
  <si>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</si>
  <si>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</si>
  <si>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</si>
  <si>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</si>
  <si>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</si>
  <si>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</si>
  <si>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</si>
  <si>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</si>
  <si>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</si>
  <si>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</si>
  <si>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</si>
  <si>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</si>
  <si>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</si>
  <si>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</si>
  <si>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</si>
  <si>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</si>
  <si>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</si>
  <si>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</si>
  <si>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</si>
  <si>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</si>
  <si>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</si>
  <si>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</si>
  <si>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</si>
  <si>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</si>
  <si>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</si>
  <si>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</si>
  <si>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</si>
  <si>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</si>
  <si>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</si>
  <si>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</si>
  <si>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</si>
  <si>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</si>
  <si>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</si>
  <si>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</si>
  <si>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</si>
  <si>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</si>
  <si>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</si>
  <si>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</si>
  <si>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</si>
  <si>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</si>
  <si>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</si>
  <si>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</si>
  <si>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</si>
  <si>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</si>
  <si>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</si>
  <si>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</si>
  <si>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</si>
  <si>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</si>
  <si>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</si>
  <si>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</si>
  <si>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</si>
  <si>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</si>
  <si>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</si>
  <si>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</si>
  <si>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</si>
  <si>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</si>
  <si>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</si>
  <si>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</si>
  <si>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</si>
  <si>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</si>
  <si>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</si>
  <si>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</si>
  <si>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</si>
  <si>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</si>
  <si>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</si>
  <si>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</si>
  <si>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</si>
  <si>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</si>
  <si>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</si>
  <si>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</si>
  <si>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</si>
  <si>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</si>
  <si>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</si>
  <si>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</si>
  <si>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</si>
  <si>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</si>
  <si>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</si>
  <si>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</si>
  <si>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</si>
  <si>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</si>
  <si>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</si>
  <si>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</si>
  <si>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</si>
  <si>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</si>
  <si>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</si>
  <si>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</si>
  <si>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</si>
  <si>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</si>
  <si>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</si>
  <si>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</si>
  <si>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</si>
  <si>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</si>
  <si>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</si>
  <si>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</si>
  <si>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</si>
  <si>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</si>
  <si>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</si>
  <si>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</si>
  <si>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</si>
  <si>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</si>
  <si>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</si>
  <si>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</si>
  <si>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</si>
  <si>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</si>
  <si>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</si>
  <si>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</si>
  <si>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</si>
  <si>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</si>
  <si>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</si>
  <si>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</si>
  <si>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</si>
  <si>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</si>
  <si>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</si>
  <si>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</si>
  <si>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</si>
  <si>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</si>
  <si>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</si>
  <si>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</si>
  <si>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</si>
  <si>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</si>
  <si>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</si>
  <si>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</si>
  <si>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</si>
  <si>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</si>
  <si>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</si>
  <si>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</si>
  <si>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</si>
  <si>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</si>
  <si>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</si>
  <si>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</si>
  <si>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</si>
  <si>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</si>
  <si>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</si>
  <si>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</si>
  <si>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</si>
  <si>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</si>
  <si>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</si>
  <si>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</si>
  <si>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</si>
  <si>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</si>
  <si>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</si>
  <si>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</si>
  <si>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</si>
  <si>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</si>
  <si>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</si>
  <si>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</si>
  <si>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</si>
  <si>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</si>
  <si>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</si>
  <si>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</si>
  <si>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</si>
  <si>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</si>
  <si>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</si>
  <si>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</si>
  <si>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</si>
  <si>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</si>
  <si>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</si>
  <si>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</si>
  <si>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</si>
  <si>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</si>
  <si>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</si>
  <si>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</si>
  <si>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</si>
  <si>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</si>
  <si>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</si>
  <si>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</si>
  <si>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</si>
  <si>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</si>
  <si>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</si>
  <si>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</si>
  <si>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</si>
  <si>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</si>
  <si>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</si>
  <si>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</si>
  <si>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</si>
  <si>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</si>
  <si>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</si>
  <si>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</si>
  <si>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</si>
  <si>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</si>
  <si>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</si>
  <si>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</si>
  <si>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</si>
  <si>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</si>
  <si>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</si>
  <si>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</si>
  <si>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</si>
  <si>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</si>
  <si>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</si>
  <si>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</si>
  <si>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</si>
  <si>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</si>
  <si>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</si>
  <si>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</si>
  <si>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</si>
  <si>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</si>
  <si>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</si>
  <si>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</si>
  <si>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</si>
  <si>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</si>
  <si>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</si>
  <si>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</si>
  <si>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</si>
  <si>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</si>
  <si>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</si>
  <si>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</si>
  <si>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</si>
  <si>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</si>
  <si>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</si>
  <si>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</si>
  <si>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</si>
  <si>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</si>
  <si>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</si>
  <si>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</si>
  <si>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</si>
  <si>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</si>
  <si>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</si>
  <si>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</si>
  <si>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</si>
  <si>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</si>
  <si>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</si>
  <si>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</si>
  <si>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</si>
  <si>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</si>
  <si>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</si>
  <si>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</si>
  <si>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</si>
  <si>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</si>
  <si>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</si>
  <si>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</si>
  <si>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</si>
  <si>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</si>
  <si>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</si>
  <si>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</si>
  <si>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</si>
  <si>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</si>
  <si>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</si>
  <si>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</si>
  <si>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</si>
  <si>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</si>
  <si>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</si>
  <si>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</si>
  <si>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</si>
  <si>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</si>
  <si>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</si>
  <si>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</si>
  <si>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</si>
  <si>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</si>
  <si>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</si>
  <si>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</si>
  <si>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</si>
  <si>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</si>
  <si>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</si>
  <si>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</si>
  <si>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</si>
  <si>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</si>
  <si>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</si>
  <si>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</si>
  <si>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</si>
  <si>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</si>
  <si>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</si>
  <si>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</si>
  <si>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</si>
  <si>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</si>
  <si>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</si>
  <si>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</si>
  <si>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</si>
  <si>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</si>
  <si>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</si>
  <si>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</si>
  <si>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</si>
  <si>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</si>
  <si>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</si>
  <si>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</si>
  <si>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</si>
  <si>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</si>
  <si>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</si>
  <si>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</si>
  <si>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</si>
  <si>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</si>
  <si>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</si>
  <si>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</si>
  <si>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</si>
  <si>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</si>
  <si>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</si>
  <si>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</si>
  <si>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</si>
  <si>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</si>
  <si>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</si>
  <si>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</si>
  <si>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</si>
  <si>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</si>
  <si>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</si>
  <si>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</si>
  <si>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</si>
  <si>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</si>
  <si>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</si>
  <si>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</si>
  <si>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</si>
  <si>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</si>
  <si>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</si>
  <si>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</si>
  <si>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</si>
  <si>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</si>
  <si>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</si>
  <si>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</si>
  <si>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</si>
  <si>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</si>
  <si>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</si>
  <si>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</si>
  <si>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</si>
  <si>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</si>
  <si>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</si>
  <si>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</si>
  <si>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</si>
  <si>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</si>
  <si>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</si>
  <si>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</si>
  <si>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</si>
  <si>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</si>
  <si>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</si>
  <si>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</si>
  <si>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</si>
  <si>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</si>
  <si>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</si>
  <si>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</si>
  <si>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</si>
  <si>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</si>
  <si>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</si>
  <si>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</si>
  <si>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</si>
  <si>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</si>
  <si>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</si>
  <si>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</si>
  <si>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</si>
  <si>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</si>
  <si>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</si>
  <si>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</si>
  <si>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</si>
  <si>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</si>
  <si>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</si>
  <si>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</si>
  <si>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</si>
  <si>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</si>
  <si>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</si>
  <si>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</si>
  <si>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</si>
  <si>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</si>
  <si>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</si>
  <si>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</si>
  <si>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</si>
  <si>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</si>
  <si>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</si>
  <si>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</si>
  <si>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</si>
  <si>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</si>
  <si>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</si>
  <si>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</si>
  <si>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</si>
  <si>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</si>
  <si>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</si>
  <si>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</si>
  <si>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</si>
  <si>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</si>
  <si>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</si>
  <si>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</si>
  <si>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</si>
  <si>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</si>
  <si>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</si>
  <si>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</si>
  <si>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</si>
  <si>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</si>
  <si>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</si>
  <si>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</si>
  <si>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</si>
  <si>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</si>
  <si>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</si>
  <si>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</si>
  <si>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</si>
  <si>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</si>
  <si>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</si>
  <si>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</si>
  <si>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</si>
  <si>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</si>
  <si>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</si>
  <si>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</si>
  <si>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</si>
  <si>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</si>
  <si>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</si>
  <si>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</si>
  <si>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</si>
  <si>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</si>
  <si>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</si>
  <si>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</si>
  <si>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</si>
  <si>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</si>
  <si>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</si>
  <si>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</si>
  <si>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</si>
  <si>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</si>
  <si>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</si>
  <si>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</si>
  <si>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</si>
  <si>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</si>
  <si>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</si>
  <si>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</si>
  <si>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</si>
  <si>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</si>
  <si>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</si>
  <si>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</si>
  <si>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</si>
  <si>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</si>
  <si>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</si>
  <si>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</si>
  <si>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</si>
  <si>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</si>
  <si>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</si>
  <si>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</si>
  <si>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</si>
  <si>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</si>
  <si>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</si>
  <si>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</si>
  <si>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</si>
  <si>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</si>
  <si>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</si>
  <si>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</si>
  <si>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</si>
  <si>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</si>
  <si>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</si>
  <si>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</si>
  <si>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</si>
  <si>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</si>
  <si>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</si>
  <si>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</si>
  <si>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</si>
  <si>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</si>
  <si>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</si>
  <si>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</si>
  <si>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</si>
  <si>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</si>
  <si>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</si>
  <si>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</si>
  <si>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</si>
  <si>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</si>
  <si>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</si>
  <si>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</si>
  <si>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</si>
  <si>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</si>
  <si>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</si>
  <si>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</si>
  <si>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</si>
  <si>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</si>
  <si>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</si>
  <si>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</si>
  <si>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</si>
  <si>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</si>
  <si>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</si>
  <si>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</si>
  <si>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</si>
  <si>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</si>
  <si>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</si>
  <si>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</si>
  <si>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</si>
  <si>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</si>
  <si>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</si>
  <si>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</si>
  <si>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</si>
  <si>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</si>
  <si>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</si>
  <si>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</si>
  <si>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</si>
  <si>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</si>
  <si>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</si>
  <si>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</si>
  <si>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</si>
  <si>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</si>
  <si>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</si>
  <si>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</si>
  <si>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</si>
  <si>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</si>
  <si>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</si>
  <si>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</si>
  <si>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</si>
  <si>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</si>
  <si>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</si>
  <si>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</si>
  <si>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</si>
  <si>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</si>
  <si>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</si>
  <si>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</si>
  <si>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</si>
  <si>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</si>
  <si>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</si>
  <si>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</si>
  <si>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</si>
  <si>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</si>
  <si>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</si>
  <si>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</si>
  <si>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</si>
  <si>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</si>
  <si>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</si>
  <si>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</si>
  <si>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</si>
  <si>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</si>
  <si>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</si>
  <si>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</si>
  <si>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</si>
  <si>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</si>
  <si>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</si>
  <si>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</si>
  <si>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</si>
  <si>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</si>
  <si>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</si>
  <si>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</si>
  <si>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</si>
  <si>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</si>
  <si>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</si>
  <si>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</si>
  <si>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</si>
  <si>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</si>
  <si>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</si>
  <si>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</si>
  <si>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</si>
  <si>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</si>
  <si>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</si>
  <si>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</si>
  <si>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</si>
  <si>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</si>
  <si>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</si>
  <si>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</si>
  <si>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</si>
  <si>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</si>
  <si>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</si>
  <si>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</si>
  <si>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</si>
  <si>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</si>
  <si>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</si>
  <si>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</si>
  <si>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</si>
  <si>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</si>
  <si>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</si>
  <si>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</si>
  <si>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</si>
  <si>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</si>
  <si>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</si>
  <si>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</si>
  <si>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</si>
  <si>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</si>
  <si>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</si>
  <si>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</si>
  <si>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</si>
  <si>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</si>
  <si>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</si>
  <si>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</si>
  <si>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</si>
  <si>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</si>
  <si>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</si>
  <si>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</si>
  <si>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</si>
  <si>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</si>
  <si>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</si>
  <si>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</si>
  <si>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</si>
  <si>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</si>
  <si>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</si>
  <si>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</si>
  <si>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</si>
  <si>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</si>
  <si>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</si>
  <si>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</si>
  <si>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</si>
  <si>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</si>
  <si>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</si>
  <si>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</si>
  <si>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</si>
  <si>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</si>
  <si>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</si>
  <si>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</si>
  <si>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</si>
  <si>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</si>
  <si>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</si>
  <si>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</si>
  <si>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</si>
  <si>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</si>
  <si>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</si>
  <si>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</si>
  <si>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</si>
  <si>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</si>
  <si>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</si>
  <si>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</si>
  <si>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</si>
  <si>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</si>
  <si>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</si>
  <si>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</si>
  <si>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</si>
  <si>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</si>
  <si>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</si>
  <si>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</si>
  <si>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</si>
  <si>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</si>
  <si>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</si>
  <si>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</si>
  <si>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</si>
  <si>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</si>
  <si>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</si>
  <si>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</si>
  <si>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</si>
  <si>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</si>
  <si>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</si>
  <si>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</si>
  <si>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</si>
  <si>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</si>
  <si>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</si>
  <si>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</si>
  <si>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</si>
  <si>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</si>
  <si>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</si>
  <si>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</si>
  <si>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</si>
  <si>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</si>
  <si>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</si>
  <si>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</si>
  <si>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</si>
  <si>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</si>
  <si>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</si>
  <si>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</si>
  <si>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</si>
  <si>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</si>
  <si>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</si>
  <si>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</si>
  <si>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</si>
  <si>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</si>
  <si>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</si>
  <si>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</si>
  <si>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</si>
  <si>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</si>
  <si>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</si>
  <si>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</si>
  <si>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</si>
  <si>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</si>
  <si>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</si>
  <si>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</si>
  <si>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</si>
  <si>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</si>
  <si>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</si>
  <si>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</si>
  <si>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</si>
  <si>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</si>
  <si>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</si>
  <si>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</si>
  <si>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</si>
  <si>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</si>
  <si>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</si>
  <si>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</si>
  <si>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</si>
  <si>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</si>
  <si>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</si>
  <si>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</si>
  <si>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</si>
  <si>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</si>
  <si>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</si>
  <si>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</si>
  <si>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</si>
  <si>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</si>
  <si>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</si>
  <si>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</si>
  <si>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</si>
  <si>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</si>
  <si>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</si>
  <si>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</si>
  <si>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</si>
  <si>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</si>
  <si>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</si>
  <si>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</si>
  <si>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</si>
  <si>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</si>
  <si>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</si>
  <si>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</si>
  <si>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</si>
  <si>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</si>
  <si>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</si>
  <si>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</si>
  <si>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</si>
  <si>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</si>
  <si>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</si>
  <si>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</si>
  <si>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</si>
  <si>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</si>
  <si>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</si>
  <si>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</si>
  <si>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</si>
  <si>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</si>
  <si>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</si>
  <si>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</si>
  <si>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</si>
  <si>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</si>
  <si>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</si>
  <si>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</si>
  <si>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</si>
  <si>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</si>
  <si>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</si>
  <si>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</si>
  <si>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</si>
  <si>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</si>
  <si>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</si>
  <si>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</si>
  <si>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</si>
  <si>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</si>
  <si>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</si>
  <si>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</si>
  <si>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</si>
  <si>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</si>
  <si>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</si>
  <si>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</si>
  <si>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</si>
  <si>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</si>
  <si>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</si>
  <si>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</si>
  <si>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</si>
  <si>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</si>
  <si>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</si>
  <si>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</si>
  <si>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</si>
  <si>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</si>
  <si>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</si>
  <si>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</si>
  <si>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</si>
  <si>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</si>
  <si>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</si>
  <si>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</si>
  <si>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</si>
  <si>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</si>
  <si>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</si>
  <si>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</si>
  <si>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</si>
  <si>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</si>
  <si>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</si>
  <si>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</si>
  <si>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</si>
  <si>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</si>
  <si>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</si>
  <si>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</si>
  <si>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</si>
  <si>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</si>
  <si>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</si>
  <si>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</si>
  <si>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</si>
  <si>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</si>
  <si>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</si>
  <si>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</si>
  <si>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</si>
  <si>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</si>
  <si>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</si>
  <si>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</si>
  <si>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</si>
  <si>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</si>
  <si>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</si>
  <si>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</si>
  <si>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</si>
  <si>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</si>
  <si>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</si>
  <si>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</si>
  <si>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</si>
  <si>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</si>
  <si>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</si>
  <si>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</si>
  <si>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</si>
  <si>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</si>
  <si>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</si>
  <si>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</si>
  <si>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</si>
  <si>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</si>
  <si>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</si>
  <si>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</si>
  <si>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</si>
  <si>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</si>
  <si>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</si>
  <si>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</si>
  <si>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</si>
  <si>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</si>
  <si>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</si>
  <si>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</si>
  <si>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</si>
  <si>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</si>
  <si>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</si>
  <si>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</si>
  <si>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</si>
  <si>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</si>
  <si>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</si>
  <si>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</si>
  <si>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</si>
  <si>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</si>
  <si>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</si>
  <si>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</si>
  <si>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</si>
  <si>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</si>
  <si>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</si>
  <si>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</si>
  <si>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</si>
  <si>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</si>
  <si>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</si>
  <si>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</si>
  <si>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</si>
  <si>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</si>
  <si>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</si>
  <si>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</si>
  <si>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</si>
  <si>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</si>
  <si>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</si>
  <si>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</si>
  <si>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</si>
  <si>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</si>
  <si>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</si>
  <si>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</si>
  <si>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</si>
  <si>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</si>
  <si>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</si>
  <si>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</si>
  <si>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</si>
  <si>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</si>
  <si>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</si>
  <si>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</si>
  <si>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</si>
  <si>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</si>
  <si>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</si>
  <si>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</si>
  <si>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</si>
  <si>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</si>
  <si>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</si>
  <si>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</si>
  <si>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</si>
  <si>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</si>
  <si>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</si>
  <si>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</si>
  <si>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</si>
  <si>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</si>
  <si>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</si>
  <si>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</si>
  <si>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</si>
  <si>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</si>
  <si>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</si>
  <si>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</si>
  <si>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</si>
  <si>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</si>
  <si>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</si>
  <si>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</si>
  <si>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</si>
  <si>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</si>
  <si>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</si>
  <si>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</si>
  <si>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</si>
  <si>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</si>
  <si>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</si>
  <si>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</si>
  <si>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</si>
  <si>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</si>
  <si>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</si>
  <si>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</si>
  <si>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</si>
  <si>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</si>
  <si>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</si>
  <si>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</si>
  <si>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</si>
  <si>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</si>
  <si>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</si>
  <si>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</si>
  <si>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</si>
  <si>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</si>
  <si>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</si>
  <si>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</si>
  <si>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</si>
  <si>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</si>
  <si>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</si>
  <si>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</si>
  <si>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</si>
  <si>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</si>
  <si>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</si>
  <si>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</si>
  <si>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</si>
  <si>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</si>
  <si>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</si>
  <si>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</si>
  <si>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</si>
  <si>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</si>
  <si>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</si>
  <si>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</si>
  <si>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</si>
  <si>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</si>
  <si>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</si>
  <si>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</si>
  <si>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</si>
  <si>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</si>
  <si>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</si>
  <si>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</si>
  <si>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</si>
  <si>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</si>
  <si>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</si>
  <si>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</si>
  <si>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</si>
  <si>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</si>
  <si>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</si>
  <si>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</si>
  <si>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</si>
  <si>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</si>
  <si>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</si>
  <si>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</si>
  <si>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</si>
  <si>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</si>
  <si>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</si>
  <si>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</si>
  <si>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</si>
  <si>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</si>
  <si>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</si>
  <si>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</si>
  <si>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</si>
  <si>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</si>
  <si>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</si>
  <si>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</si>
  <si>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</si>
  <si>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</si>
  <si>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</si>
  <si>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</si>
  <si>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</si>
  <si>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</si>
  <si>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</si>
  <si>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</si>
  <si>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</si>
  <si>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</si>
  <si>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</si>
  <si>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</si>
  <si>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</si>
  <si>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</si>
  <si>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</si>
  <si>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</si>
  <si>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</si>
  <si>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</si>
  <si>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</si>
  <si>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</si>
  <si>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</si>
  <si>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</si>
  <si>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</si>
  <si>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</si>
  <si>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</si>
  <si>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</si>
  <si>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</si>
  <si>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</si>
  <si>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</si>
  <si>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</si>
  <si>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</si>
  <si>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</si>
  <si>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</si>
  <si>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</si>
  <si>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</si>
  <si>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</si>
  <si>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</si>
  <si>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</si>
  <si>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</si>
  <si>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</si>
  <si>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</si>
  <si>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</si>
  <si>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</si>
  <si>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</si>
  <si>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</si>
  <si>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</si>
  <si>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</si>
  <si>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</si>
  <si>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</si>
  <si>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</si>
  <si>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</si>
  <si>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</si>
  <si>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</si>
  <si>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</si>
  <si>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</si>
  <si>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</si>
  <si>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</si>
  <si>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</si>
  <si>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</si>
  <si>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</si>
  <si>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</si>
  <si>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</si>
  <si>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</si>
  <si>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</si>
  <si>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</si>
  <si>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</si>
  <si>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</si>
  <si>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</si>
  <si>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</si>
  <si>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</si>
  <si>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</si>
  <si>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</si>
  <si>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</si>
  <si>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</si>
  <si>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</si>
  <si>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</si>
  <si>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</si>
  <si>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</si>
  <si>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</si>
  <si>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</si>
  <si>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</si>
  <si>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</si>
  <si>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</si>
  <si>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</si>
  <si>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</si>
  <si>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</si>
  <si>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</si>
  <si>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</si>
  <si>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</si>
  <si>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</si>
  <si>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</si>
  <si>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</si>
  <si>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</si>
  <si>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</si>
  <si>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</si>
  <si>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</si>
  <si>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</si>
  <si>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</si>
  <si>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</si>
  <si>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</si>
  <si>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</si>
  <si>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</si>
  <si>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</si>
  <si>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</si>
  <si>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</si>
  <si>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</si>
  <si>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</si>
  <si>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</si>
  <si>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</si>
  <si>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</si>
  <si>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</si>
  <si>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</si>
  <si>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</si>
  <si>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</si>
  <si>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</si>
  <si>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</si>
  <si>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</si>
  <si>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</si>
  <si>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</si>
  <si>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</si>
  <si>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</si>
  <si>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</si>
  <si>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</si>
  <si>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</si>
  <si>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</si>
  <si>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</si>
  <si>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</si>
  <si>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</si>
  <si>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</si>
  <si>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</si>
  <si>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</si>
  <si>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</si>
  <si>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</si>
  <si>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</si>
  <si>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</si>
  <si>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</si>
  <si>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</si>
  <si>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</si>
  <si>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</si>
  <si>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</si>
  <si>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</si>
  <si>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</si>
  <si>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</si>
  <si>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</si>
  <si>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</si>
  <si>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</si>
  <si>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</si>
  <si>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</si>
  <si>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</si>
  <si>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</si>
  <si>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</si>
  <si>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</si>
  <si>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</si>
  <si>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</si>
  <si>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</si>
  <si>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</si>
  <si>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</si>
  <si>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</si>
  <si>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</si>
  <si>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</si>
  <si>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</si>
  <si>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</si>
  <si>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</si>
  <si>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</si>
  <si>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</si>
  <si>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</si>
  <si>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</si>
  <si>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</si>
  <si>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</si>
  <si>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</si>
  <si>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</si>
  <si>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</si>
  <si>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</si>
  <si>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</si>
  <si>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</si>
  <si>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</si>
  <si>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</si>
  <si>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</si>
  <si>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</si>
  <si>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</si>
  <si>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</si>
  <si>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</si>
  <si>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</si>
  <si>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</si>
  <si>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</si>
  <si>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</si>
  <si>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</si>
  <si>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</si>
  <si>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</si>
  <si>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</si>
  <si>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</si>
  <si>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</si>
  <si>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</si>
  <si>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</si>
  <si>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</si>
  <si>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</si>
  <si>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</si>
  <si>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</si>
  <si>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</si>
  <si>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</si>
  <si>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</si>
  <si>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</si>
  <si>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</si>
  <si>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</si>
  <si>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</si>
  <si>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</si>
  <si>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</si>
  <si>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</si>
  <si>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</si>
  <si>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</si>
  <si>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</si>
  <si>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</si>
  <si>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</si>
  <si>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</si>
  <si>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</si>
  <si>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</si>
  <si>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</si>
  <si>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</si>
  <si>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</si>
  <si>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</si>
  <si>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</si>
  <si>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</si>
  <si>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</si>
  <si>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</si>
  <si>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</si>
  <si>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</si>
  <si>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</si>
  <si>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</si>
  <si>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</si>
  <si>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</si>
  <si>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</si>
  <si>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</si>
  <si>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</si>
  <si>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</si>
  <si>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</si>
  <si>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</si>
  <si>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</si>
  <si>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</si>
  <si>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</si>
  <si>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</si>
  <si>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</si>
  <si>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</si>
  <si>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</si>
  <si>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</si>
  <si>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</si>
  <si>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</si>
  <si>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</si>
  <si>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</si>
  <si>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</si>
  <si>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</si>
  <si>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</si>
  <si>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</si>
  <si>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</si>
  <si>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</si>
  <si>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</si>
  <si>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</si>
  <si>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</si>
  <si>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</si>
  <si>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</si>
  <si>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</si>
  <si>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</si>
  <si>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</si>
  <si>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</si>
  <si>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</si>
  <si>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</si>
  <si>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</si>
  <si>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</si>
  <si>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</si>
  <si>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</si>
  <si>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</si>
  <si>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</si>
  <si>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</si>
  <si>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</si>
  <si>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</si>
  <si>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</si>
  <si>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</si>
  <si>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</si>
  <si>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</si>
  <si>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</si>
  <si>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</si>
  <si>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</si>
  <si>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</si>
  <si>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</si>
  <si>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</si>
  <si>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</si>
  <si>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</si>
  <si>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</si>
  <si>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</si>
  <si>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</si>
  <si>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</si>
  <si>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</si>
  <si>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</si>
  <si>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</si>
  <si>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</si>
  <si>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</si>
  <si>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</si>
  <si>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</si>
  <si>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</si>
  <si>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</si>
  <si>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</si>
  <si>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</si>
  <si>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</si>
  <si>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</si>
  <si>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</si>
  <si>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</si>
  <si>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</si>
  <si>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</si>
  <si>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</si>
  <si>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</si>
  <si>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</si>
  <si>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</si>
  <si>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</si>
  <si>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</si>
  <si>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</si>
  <si>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</si>
  <si>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</si>
  <si>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</si>
  <si>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</si>
  <si>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</si>
  <si>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</si>
  <si>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</si>
  <si>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</si>
  <si>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</si>
  <si>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</si>
  <si>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</si>
  <si>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</si>
  <si>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</si>
  <si>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</si>
  <si>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</si>
  <si>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</si>
  <si>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</si>
  <si>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</si>
  <si>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</si>
  <si>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</si>
  <si>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</si>
  <si>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</si>
  <si>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</si>
  <si>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</si>
  <si>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</si>
  <si>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</si>
  <si>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</si>
  <si>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</si>
  <si>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</si>
  <si>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</si>
  <si>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</si>
  <si>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</si>
  <si>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</si>
  <si>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</si>
  <si>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</si>
  <si>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</si>
  <si>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</si>
  <si>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</si>
  <si>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</si>
  <si>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</si>
  <si>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</si>
  <si>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</si>
  <si>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</si>
  <si>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</si>
  <si>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</si>
  <si>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</si>
  <si>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</si>
  <si>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</si>
  <si>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</si>
  <si>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</si>
  <si>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</si>
  <si>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</si>
  <si>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</si>
  <si>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</si>
  <si>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</si>
  <si>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</si>
  <si>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</si>
  <si>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</si>
  <si>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</si>
  <si>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</si>
  <si>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</si>
  <si>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</si>
  <si>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</si>
  <si>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</si>
  <si>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</si>
  <si>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</si>
  <si>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</si>
  <si>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</si>
  <si>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</si>
  <si>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</si>
  <si>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</si>
  <si>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</si>
  <si>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</si>
  <si>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</si>
  <si>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</si>
  <si>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</si>
  <si>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</si>
  <si>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</si>
  <si>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</si>
  <si>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</si>
  <si>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</si>
  <si>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</si>
  <si>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</si>
  <si>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</si>
  <si>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</si>
  <si>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</si>
  <si>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</si>
  <si>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</si>
  <si>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</si>
  <si>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</si>
  <si>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</si>
  <si>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</si>
  <si>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</si>
  <si>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</si>
  <si>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</si>
  <si>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</si>
  <si>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</si>
  <si>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</si>
  <si>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</si>
  <si>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</si>
  <si>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</si>
  <si>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</si>
  <si>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</si>
  <si>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</si>
  <si>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</si>
  <si>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</si>
  <si>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</si>
  <si>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</si>
  <si>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</si>
  <si>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</si>
  <si>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</si>
  <si>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</si>
  <si>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</si>
  <si>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</si>
  <si>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</si>
  <si>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</si>
  <si>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</si>
  <si>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</si>
  <si>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</si>
  <si>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</si>
  <si>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</si>
  <si>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</si>
  <si>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</si>
  <si>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</si>
  <si>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</si>
  <si>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</si>
  <si>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</si>
  <si>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</si>
  <si>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</si>
  <si>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</si>
  <si>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</si>
  <si>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</si>
  <si>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</si>
  <si>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</si>
  <si>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</si>
  <si>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</si>
  <si>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</si>
  <si>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</si>
  <si>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</si>
  <si>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</si>
  <si>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</si>
  <si>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</si>
  <si>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</si>
  <si>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</si>
  <si>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</si>
  <si>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</si>
  <si>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</si>
  <si>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</si>
  <si>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</si>
  <si>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</si>
  <si>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</si>
  <si>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</si>
  <si>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</si>
  <si>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</si>
  <si>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</si>
  <si>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</si>
  <si>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</si>
  <si>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</si>
  <si>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</si>
  <si>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</si>
  <si>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</si>
  <si>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</si>
  <si>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</si>
  <si>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</si>
  <si>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</si>
  <si>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</si>
  <si>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</si>
  <si>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</si>
  <si>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</si>
  <si>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</si>
  <si>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</si>
  <si>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</si>
  <si>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</si>
  <si>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</si>
  <si>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</si>
  <si>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</si>
  <si>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</si>
  <si>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</si>
  <si>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</si>
  <si>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</si>
  <si>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</si>
  <si>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</si>
  <si>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</si>
  <si>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</si>
  <si>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</si>
  <si>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</si>
  <si>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</si>
  <si>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</si>
  <si>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</si>
  <si>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</si>
  <si>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</si>
  <si>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</si>
  <si>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</si>
  <si>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</si>
  <si>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</si>
  <si>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</si>
  <si>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</si>
  <si>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</si>
  <si>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</si>
  <si>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</si>
  <si>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</si>
  <si>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</si>
  <si>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</si>
  <si>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</si>
  <si>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</si>
  <si>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</si>
  <si>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</si>
  <si>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</si>
  <si>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</si>
  <si>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</si>
  <si>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</si>
  <si>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</si>
  <si>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</si>
  <si>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</si>
  <si>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</si>
  <si>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</si>
  <si>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</si>
  <si>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</si>
  <si>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</si>
  <si>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</si>
  <si>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</si>
  <si>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</si>
  <si>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</si>
  <si>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</si>
  <si>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</si>
  <si>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</si>
  <si>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</si>
  <si>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</si>
  <si>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</si>
  <si>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</si>
  <si>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</si>
  <si>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</si>
  <si>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</si>
  <si>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</si>
  <si>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</si>
  <si>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</si>
  <si>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</si>
  <si>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</si>
  <si>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</si>
  <si>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</si>
  <si>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</si>
  <si>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</si>
  <si>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</si>
  <si>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</si>
  <si>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</si>
  <si>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</si>
  <si>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</si>
  <si>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</si>
  <si>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</si>
  <si>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</si>
  <si>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</si>
  <si>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</si>
  <si>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</si>
  <si>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</si>
  <si>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</si>
  <si>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</si>
  <si>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</si>
  <si>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</si>
  <si>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</si>
  <si>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</si>
  <si>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</si>
  <si>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</si>
  <si>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</si>
  <si>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</si>
  <si>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</si>
  <si>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</si>
  <si>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</si>
  <si>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</si>
  <si>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</si>
  <si>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</si>
  <si>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</si>
  <si>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</si>
  <si>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</si>
  <si>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</si>
  <si>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</si>
  <si>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</si>
  <si>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</si>
  <si>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</si>
  <si>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</si>
  <si>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</si>
  <si>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</si>
  <si>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</si>
  <si>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</si>
  <si>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</si>
  <si>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</si>
  <si>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</si>
  <si>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</si>
  <si>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</si>
  <si>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</si>
  <si>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</si>
  <si>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</si>
  <si>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</si>
  <si>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</si>
  <si>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</si>
  <si>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</si>
  <si>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</si>
  <si>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</si>
  <si>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</si>
  <si>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</si>
  <si>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</si>
  <si>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</si>
  <si>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</si>
  <si>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</si>
  <si>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</si>
  <si>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</si>
  <si>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</si>
  <si>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</si>
  <si>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</si>
  <si>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</si>
  <si>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</si>
  <si>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</si>
  <si>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</si>
  <si>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</si>
  <si>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</si>
  <si>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</si>
  <si>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</si>
  <si>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</si>
  <si>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</si>
  <si>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</si>
  <si>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</si>
  <si>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</si>
  <si>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</si>
  <si>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</si>
  <si>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</si>
  <si>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</si>
  <si>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</si>
  <si>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</si>
  <si>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</si>
  <si>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</si>
  <si>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</si>
  <si>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</si>
  <si>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</si>
  <si>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</si>
  <si>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</si>
  <si>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</si>
  <si>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</si>
  <si>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</si>
  <si>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</si>
  <si>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</si>
  <si>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</si>
  <si>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</si>
  <si>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</si>
  <si>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</si>
  <si>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</si>
  <si>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</si>
  <si>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</si>
  <si>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</si>
  <si>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</si>
  <si>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</si>
  <si>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</si>
  <si>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</si>
  <si>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</si>
  <si>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</si>
  <si>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</si>
  <si>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</si>
  <si>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</si>
  <si>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</si>
  <si>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</si>
  <si>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</si>
  <si>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</si>
  <si>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</si>
  <si>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</si>
  <si>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</si>
  <si>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</si>
  <si>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</si>
  <si>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</si>
  <si>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</si>
  <si>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</si>
  <si>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</si>
  <si>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</si>
  <si>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</si>
  <si>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</si>
  <si>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</si>
  <si>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</si>
  <si>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</si>
  <si>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</si>
  <si>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</si>
  <si>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</si>
  <si>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</si>
  <si>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</si>
  <si>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</si>
  <si>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</si>
  <si>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</si>
  <si>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</si>
  <si>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</si>
  <si>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</si>
  <si>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</si>
  <si>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</si>
  <si>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</si>
  <si>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</si>
  <si>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</si>
  <si>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</si>
  <si>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</si>
  <si>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</si>
  <si>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</si>
  <si>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</si>
  <si>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</si>
  <si>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</si>
  <si>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</si>
  <si>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</si>
  <si>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</si>
  <si>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</si>
  <si>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</si>
  <si>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</si>
  <si>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</si>
  <si>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</si>
  <si>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</si>
  <si>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</si>
  <si>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</si>
  <si>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</si>
  <si>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</si>
  <si>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</si>
  <si>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</si>
  <si>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</si>
  <si>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</si>
  <si>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</si>
  <si>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</si>
  <si>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</si>
  <si>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</si>
  <si>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</si>
  <si>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</si>
  <si>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</si>
  <si>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</si>
  <si>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</si>
  <si>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</si>
  <si>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</si>
  <si>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</si>
  <si>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</si>
  <si>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</si>
  <si>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</si>
  <si>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</si>
  <si>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</si>
  <si>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</si>
  <si>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</si>
  <si>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</si>
  <si>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</si>
  <si>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</si>
  <si>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</si>
  <si>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</si>
  <si>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</si>
  <si>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</si>
  <si>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</si>
  <si>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</si>
  <si>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</si>
  <si>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</si>
  <si>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</si>
  <si>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</si>
  <si>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</si>
  <si>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</si>
  <si>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</si>
  <si>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</si>
  <si>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</si>
  <si>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</si>
  <si>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</si>
  <si>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</si>
  <si>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</si>
  <si>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</si>
  <si>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</si>
  <si>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</si>
  <si>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</si>
  <si>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</si>
  <si>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</si>
  <si>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</si>
  <si>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</si>
  <si>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</si>
  <si>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</si>
  <si>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</si>
  <si>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</si>
  <si>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</si>
  <si>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</si>
  <si>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</si>
  <si>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</si>
  <si>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</si>
  <si>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</si>
  <si>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</si>
  <si>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</si>
  <si>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</si>
  <si>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</si>
  <si>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</si>
  <si>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</si>
  <si>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</si>
  <si>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</si>
  <si>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</si>
  <si>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</si>
  <si>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</si>
  <si>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</si>
  <si>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</si>
  <si>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</si>
  <si>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</si>
  <si>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</si>
  <si>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</si>
  <si>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</si>
  <si>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</si>
  <si>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</si>
  <si>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</si>
  <si>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</si>
  <si>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</si>
  <si>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</si>
  <si>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</si>
  <si>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</si>
  <si>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</si>
  <si>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</si>
  <si>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</si>
  <si>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</si>
  <si>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</si>
  <si>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</si>
  <si>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</si>
  <si>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</si>
  <si>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</si>
  <si>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</si>
  <si>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</si>
  <si>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</si>
  <si>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</si>
  <si>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</si>
  <si>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</si>
  <si>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</si>
  <si>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</si>
  <si>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</si>
  <si>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</si>
  <si>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</si>
  <si>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</si>
  <si>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</si>
  <si>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</si>
  <si>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</si>
  <si>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</si>
  <si>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</si>
  <si>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</si>
  <si>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</si>
  <si>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</si>
  <si>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</si>
  <si>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</si>
  <si>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</si>
  <si>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</si>
  <si>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</si>
  <si>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</si>
  <si>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</si>
  <si>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</si>
  <si>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</si>
  <si>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</si>
  <si>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</si>
  <si>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</si>
  <si>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</si>
  <si>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</si>
  <si>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</si>
  <si>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</si>
  <si>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</si>
  <si>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</si>
  <si>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</si>
  <si>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</si>
  <si>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</si>
  <si>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</si>
  <si>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</si>
  <si>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</si>
  <si>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</si>
  <si>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</si>
  <si>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</si>
  <si>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</si>
  <si>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</si>
  <si>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</si>
  <si>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</si>
  <si>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</si>
  <si>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</si>
  <si>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</si>
  <si>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</si>
  <si>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</si>
  <si>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</si>
  <si>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</si>
  <si>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</si>
  <si>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</si>
  <si>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</si>
  <si>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</si>
  <si>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</si>
  <si>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</si>
  <si>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</si>
  <si>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</si>
  <si>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</si>
  <si>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</si>
  <si>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</si>
  <si>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</si>
  <si>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</si>
  <si>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</si>
  <si>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</si>
  <si>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</si>
  <si>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</si>
  <si>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</si>
  <si>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</si>
  <si>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</si>
  <si>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</si>
  <si>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</si>
  <si>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</si>
  <si>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</si>
  <si>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</si>
  <si>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</si>
  <si>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</si>
  <si>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</si>
  <si>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</si>
  <si>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</si>
  <si>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</si>
  <si>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</si>
  <si>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</si>
  <si>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</si>
  <si>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</si>
  <si>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</si>
  <si>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</si>
  <si>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</si>
  <si>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</si>
  <si>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</si>
  <si>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</si>
  <si>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</si>
  <si>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</si>
  <si>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</si>
  <si>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</si>
  <si>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</si>
  <si>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</si>
  <si>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</si>
  <si>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</si>
  <si>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</si>
  <si>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</si>
  <si>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</si>
  <si>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</si>
  <si>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</si>
  <si>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</si>
  <si>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</si>
  <si>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</si>
  <si>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</si>
  <si>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</si>
  <si>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</si>
  <si>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</si>
  <si>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</si>
  <si>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</si>
  <si>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</si>
  <si>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</si>
  <si>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</si>
  <si>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</si>
  <si>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</si>
  <si>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</si>
  <si>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</si>
  <si>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</si>
  <si>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</si>
  <si>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</si>
  <si>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</si>
  <si>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</si>
  <si>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</si>
  <si>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</si>
  <si>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</si>
  <si>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</si>
  <si>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</si>
  <si>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</si>
  <si>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</si>
  <si>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</si>
  <si>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</si>
  <si>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</si>
  <si>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</si>
  <si>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</si>
  <si>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</si>
  <si>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</si>
  <si>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</si>
  <si>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</si>
  <si>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</si>
  <si>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</si>
  <si>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</si>
  <si>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</si>
  <si>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</si>
  <si>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</si>
  <si>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</si>
  <si>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</si>
  <si>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</si>
  <si>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</si>
  <si>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</si>
  <si>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</si>
  <si>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</si>
  <si>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</si>
  <si>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</si>
  <si>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</si>
  <si>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</si>
  <si>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</si>
  <si>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</si>
  <si>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</si>
  <si>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</si>
  <si>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</si>
  <si>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</si>
  <si>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</si>
  <si>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</si>
  <si>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</si>
  <si>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</si>
  <si>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</si>
  <si>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</si>
  <si>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</si>
  <si>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</si>
  <si>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</si>
  <si>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</si>
  <si>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</si>
  <si>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</si>
  <si>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</si>
  <si>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</si>
  <si>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</si>
  <si>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</si>
  <si>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</si>
  <si>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</si>
  <si>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</si>
  <si>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</si>
  <si>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</si>
  <si>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</si>
  <si>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</si>
  <si>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</si>
  <si>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</si>
  <si>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</si>
  <si>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</si>
  <si>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</si>
  <si>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</si>
  <si>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</si>
  <si>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</si>
  <si>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</si>
  <si>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</si>
  <si>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</si>
  <si>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</si>
  <si>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</si>
  <si>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</si>
  <si>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</si>
  <si>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</si>
  <si>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</si>
  <si>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</si>
  <si>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</si>
  <si>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</si>
  <si>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</si>
  <si>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</si>
  <si>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</si>
  <si>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</si>
  <si>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</si>
  <si>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</si>
  <si>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</si>
  <si>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</si>
  <si>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</si>
  <si>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</si>
  <si>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</si>
  <si>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</si>
  <si>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</si>
  <si>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</si>
  <si>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</si>
  <si>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</si>
  <si>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</si>
  <si>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</si>
  <si>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</si>
  <si>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</si>
  <si>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</si>
  <si>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</si>
  <si>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</si>
  <si>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</si>
  <si>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</si>
  <si>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</si>
  <si>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</si>
  <si>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</si>
  <si>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</si>
  <si>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</si>
  <si>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</si>
  <si>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</si>
  <si>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</si>
  <si>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</si>
  <si>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</si>
  <si>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</si>
  <si>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</si>
  <si>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</si>
  <si>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</si>
  <si>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</si>
  <si>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</si>
  <si>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</si>
  <si>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</si>
  <si>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</si>
  <si>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</si>
  <si>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</si>
  <si>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</si>
  <si>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</si>
  <si>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</si>
  <si>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</si>
  <si>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</si>
  <si>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</si>
  <si>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</si>
  <si>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</si>
  <si>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</si>
  <si>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</si>
  <si>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</si>
  <si>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</si>
  <si>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</si>
  <si>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</si>
  <si>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</si>
  <si>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</si>
  <si>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</si>
  <si>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</si>
  <si>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</si>
  <si>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</si>
  <si>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</si>
  <si>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</si>
  <si>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</si>
  <si>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</si>
  <si>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</si>
  <si>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</si>
  <si>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</si>
  <si>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</si>
  <si>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</si>
  <si>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</si>
  <si>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</si>
  <si>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</si>
  <si>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</si>
  <si>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</si>
  <si>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</si>
  <si>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</si>
  <si>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</si>
  <si>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</si>
  <si>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</si>
  <si>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</si>
  <si>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</si>
  <si>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</si>
  <si>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</si>
  <si>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</si>
  <si>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</si>
  <si>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</si>
  <si>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</si>
  <si>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</si>
  <si>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</si>
  <si>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</si>
  <si>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</si>
  <si>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</si>
  <si>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</si>
  <si>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</si>
  <si>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</si>
  <si>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</si>
  <si>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</si>
  <si>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</si>
  <si>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</si>
  <si>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</si>
  <si>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</si>
  <si>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</si>
  <si>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</si>
  <si>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</si>
  <si>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</si>
  <si>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</si>
  <si>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</si>
  <si>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</si>
  <si>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</si>
  <si>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</si>
  <si>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</si>
  <si>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</si>
  <si>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</si>
  <si>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</si>
  <si>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</si>
  <si>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</si>
  <si>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</si>
  <si>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</si>
  <si>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</si>
  <si>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</si>
  <si>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</si>
  <si>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</si>
  <si>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</si>
  <si>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</si>
  <si>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</si>
  <si>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</si>
  <si>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</si>
  <si>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</si>
  <si>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</si>
  <si>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</si>
  <si>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</si>
  <si>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</si>
  <si>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</si>
  <si>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</si>
  <si>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</si>
  <si>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</si>
  <si>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</si>
  <si>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</si>
  <si>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</si>
  <si>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</si>
  <si>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</si>
  <si>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</si>
  <si>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</si>
  <si>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</si>
  <si>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</si>
  <si>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</si>
  <si>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</si>
  <si>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</si>
  <si>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</si>
  <si>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</si>
  <si>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</si>
  <si>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</si>
  <si>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</si>
  <si>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</si>
  <si>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</si>
  <si>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</si>
  <si>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</si>
  <si>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</si>
  <si>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</si>
  <si>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</si>
  <si>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</si>
  <si>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</si>
  <si>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</si>
  <si>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</si>
  <si>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</si>
  <si>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</si>
  <si>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</si>
  <si>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</si>
  <si>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</si>
  <si>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</si>
  <si>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</si>
  <si>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</si>
  <si>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</si>
  <si>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</si>
  <si>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</si>
  <si>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</si>
  <si>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</si>
  <si>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</si>
  <si>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</si>
  <si>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</si>
  <si>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</si>
  <si>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</si>
  <si>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</si>
  <si>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</si>
  <si>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</si>
  <si>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</si>
  <si>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</si>
  <si>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</si>
  <si>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</si>
  <si>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</si>
  <si>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</si>
  <si>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</si>
  <si>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</si>
  <si>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</si>
  <si>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</si>
  <si>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</si>
  <si>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</si>
  <si>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</si>
  <si>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</si>
  <si>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</si>
  <si>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</si>
  <si>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</si>
  <si>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</si>
  <si>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</si>
  <si>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</si>
  <si>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</si>
  <si>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</si>
  <si>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</si>
  <si>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</si>
  <si>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</si>
  <si>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</si>
  <si>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</si>
  <si>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</si>
  <si>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</si>
  <si>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</si>
  <si>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</si>
  <si>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</si>
  <si>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</si>
  <si>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</si>
  <si>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</si>
  <si>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</si>
  <si>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</si>
  <si>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</si>
  <si>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</si>
  <si>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</si>
  <si>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</si>
  <si>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</si>
  <si>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</si>
  <si>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</si>
  <si>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</si>
  <si>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</si>
  <si>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</si>
  <si>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</si>
  <si>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</si>
  <si>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</si>
  <si>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</si>
  <si>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</si>
  <si>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</si>
  <si>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</si>
  <si>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</si>
  <si>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</si>
  <si>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</si>
  <si>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</si>
  <si>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</si>
  <si>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</si>
  <si>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</si>
  <si>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</si>
  <si>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</si>
  <si>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</si>
  <si>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</si>
  <si>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</si>
  <si>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</si>
  <si>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</si>
  <si>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</si>
  <si>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</si>
  <si>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</si>
  <si>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</si>
  <si>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</si>
  <si>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</si>
  <si>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</si>
  <si>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</si>
  <si>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</si>
  <si>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</si>
  <si>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</si>
  <si>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</si>
  <si>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</si>
  <si>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</si>
  <si>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</si>
  <si>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</si>
  <si>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</si>
  <si>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</si>
  <si>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</si>
  <si>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</si>
  <si>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</si>
  <si>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</si>
  <si>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</si>
  <si>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</si>
  <si>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</si>
  <si>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</si>
  <si>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</si>
  <si>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</si>
  <si>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</si>
  <si>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</si>
  <si>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</si>
  <si>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</si>
  <si>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</si>
  <si>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</si>
  <si>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</si>
  <si>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</si>
  <si>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</si>
  <si>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</si>
  <si>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</si>
  <si>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</si>
  <si>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</si>
  <si>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</si>
  <si>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</si>
  <si>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</si>
  <si>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</si>
  <si>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</si>
  <si>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</si>
  <si>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</si>
  <si>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</si>
  <si>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</si>
  <si>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</si>
  <si>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</si>
  <si>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</si>
  <si>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</si>
  <si>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</si>
  <si>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</si>
  <si>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</si>
  <si>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</si>
  <si>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</si>
  <si>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</si>
  <si>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</si>
  <si>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</si>
  <si>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</si>
  <si>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</si>
  <si>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</si>
  <si>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</si>
  <si>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</si>
  <si>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</si>
  <si>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</si>
  <si>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</si>
  <si>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</si>
  <si>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</si>
  <si>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</si>
  <si>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</si>
  <si>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</si>
  <si>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</si>
  <si>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</si>
  <si>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</si>
  <si>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</si>
  <si>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</si>
  <si>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</si>
  <si>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</si>
  <si>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</si>
  <si>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</si>
  <si>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</si>
  <si>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</si>
  <si>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</si>
  <si>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</si>
  <si>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</si>
  <si>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</si>
  <si>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</si>
  <si>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</si>
  <si>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</si>
  <si>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</si>
  <si>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</si>
  <si>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</si>
  <si>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</si>
  <si>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</si>
  <si>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</si>
  <si>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</si>
  <si>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</si>
  <si>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</si>
  <si>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</si>
  <si>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</si>
  <si>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</si>
  <si>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</si>
  <si>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</si>
  <si>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</si>
  <si>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</si>
  <si>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</si>
  <si>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</si>
  <si>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</si>
  <si>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</si>
  <si>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</si>
  <si>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</si>
  <si>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</si>
  <si>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</si>
  <si>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</si>
  <si>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</si>
  <si>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</si>
  <si>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</si>
  <si>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</si>
  <si>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</si>
  <si>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</si>
  <si>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</si>
  <si>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</si>
  <si>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</si>
  <si>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</si>
  <si>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</si>
  <si>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</si>
  <si>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</si>
  <si>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</si>
  <si>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</si>
  <si>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</si>
  <si>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</si>
  <si>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</si>
  <si>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</si>
  <si>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</si>
  <si>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</si>
  <si>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</si>
  <si>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</si>
  <si>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</si>
  <si>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</si>
  <si>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</si>
  <si>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</si>
  <si>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</si>
  <si>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</si>
  <si>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</si>
  <si>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</si>
  <si>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</si>
  <si>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</si>
  <si>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</si>
  <si>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</si>
  <si>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</si>
  <si>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</si>
  <si>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</si>
  <si>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</si>
  <si>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</si>
  <si>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</si>
  <si>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</si>
  <si>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</si>
  <si>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</si>
  <si>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</si>
  <si>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</si>
  <si>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</si>
  <si>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</si>
  <si>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</si>
  <si>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</si>
  <si>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</si>
  <si>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</si>
  <si>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</si>
  <si>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</si>
  <si>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</si>
  <si>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</si>
  <si>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</si>
  <si>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</si>
  <si>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</si>
  <si>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</si>
  <si>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</si>
  <si>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</si>
  <si>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</si>
  <si>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</si>
  <si>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</si>
  <si>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</si>
  <si>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</si>
  <si>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</si>
  <si>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</si>
  <si>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</si>
  <si>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</si>
  <si>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</si>
  <si>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</si>
  <si>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</si>
  <si>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</si>
  <si>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</si>
  <si>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</si>
  <si>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</si>
  <si>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</si>
  <si>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</si>
  <si>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</si>
  <si>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</si>
  <si>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</si>
  <si>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</si>
  <si>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</si>
  <si>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</si>
  <si>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</si>
  <si>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</si>
  <si>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</si>
  <si>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</si>
  <si>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</si>
  <si>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</si>
  <si>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</si>
  <si>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</si>
  <si>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</si>
  <si>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</si>
  <si>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</si>
  <si>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</si>
  <si>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</si>
  <si>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</si>
  <si>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</si>
  <si>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</si>
  <si>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</si>
  <si>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</si>
  <si>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</si>
  <si>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</si>
  <si>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</si>
  <si>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</si>
  <si>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</si>
  <si>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</si>
  <si>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</si>
  <si>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</si>
  <si>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</si>
  <si>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</si>
  <si>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</si>
  <si>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</si>
  <si>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</si>
  <si>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</si>
  <si>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</si>
  <si>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</si>
  <si>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</si>
  <si>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</si>
  <si>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</si>
  <si>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</si>
  <si>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</si>
  <si>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</si>
  <si>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</si>
  <si>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</si>
  <si>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</si>
  <si>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</si>
  <si>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</si>
  <si>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</si>
  <si>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</si>
  <si>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</si>
  <si>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</si>
  <si>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</si>
  <si>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</si>
  <si>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</si>
  <si>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</si>
  <si>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</si>
  <si>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</si>
  <si>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</si>
  <si>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</si>
  <si>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</si>
  <si>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</si>
  <si>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</si>
  <si>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</si>
  <si>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</si>
  <si>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</si>
  <si>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</si>
  <si>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</si>
  <si>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</si>
  <si>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</si>
  <si>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</si>
  <si>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</si>
  <si>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</si>
  <si>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</si>
  <si>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</si>
  <si>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</si>
  <si>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</si>
  <si>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</si>
  <si>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</si>
  <si>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</si>
  <si>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</si>
  <si>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</si>
  <si>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</si>
  <si>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</si>
  <si>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</si>
  <si>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</si>
  <si>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</si>
  <si>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</si>
  <si>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</si>
  <si>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</si>
  <si>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</si>
  <si>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</si>
  <si>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</si>
  <si>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</si>
  <si>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</si>
  <si>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</si>
  <si>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</si>
  <si>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</si>
  <si>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</si>
  <si>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</si>
  <si>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</si>
  <si>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</si>
  <si>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</si>
  <si>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</si>
  <si>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</si>
  <si>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</si>
  <si>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</si>
  <si>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</si>
  <si>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</si>
  <si>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</si>
  <si>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</si>
  <si>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</si>
  <si>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</si>
  <si>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</si>
  <si>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</si>
  <si>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</si>
  <si>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</si>
  <si>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</si>
  <si>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</si>
  <si>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</si>
  <si>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</si>
  <si>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</si>
  <si>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</si>
  <si>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</si>
  <si>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</si>
  <si>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</si>
  <si>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</si>
  <si>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</si>
  <si>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</si>
  <si>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</si>
  <si>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</si>
  <si>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</si>
  <si>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</si>
  <si>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</si>
  <si>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</si>
  <si>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</si>
  <si>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</si>
  <si>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</si>
  <si>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</si>
  <si>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</si>
  <si>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</si>
  <si>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</si>
  <si>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</si>
  <si>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</si>
  <si>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</si>
  <si>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</si>
  <si>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</si>
  <si>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</si>
  <si>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</si>
  <si>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</si>
  <si>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</si>
  <si>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</si>
  <si>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</si>
  <si>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</si>
  <si>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</si>
  <si>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</si>
  <si>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</si>
  <si>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</si>
  <si>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</si>
  <si>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</si>
  <si>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</si>
  <si>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</si>
  <si>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</si>
  <si>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</si>
  <si>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</si>
  <si>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</si>
  <si>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</si>
  <si>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</si>
  <si>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</si>
  <si>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</si>
  <si>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</si>
  <si>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</si>
  <si>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</si>
  <si>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</si>
  <si>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</si>
  <si>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</si>
  <si>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</si>
  <si>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</si>
  <si>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</si>
  <si>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</si>
  <si>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</si>
  <si>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</si>
  <si>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</si>
  <si>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</si>
  <si>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</si>
  <si>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</si>
  <si>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</si>
  <si>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</si>
  <si>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</si>
  <si>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</si>
  <si>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</si>
  <si>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</si>
  <si>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</si>
  <si>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</si>
  <si>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</si>
  <si>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</si>
  <si>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</si>
  <si>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</si>
  <si>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</si>
  <si>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</si>
  <si>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</si>
  <si>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</si>
  <si>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</si>
  <si>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</si>
  <si>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</si>
  <si>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</si>
  <si>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</si>
  <si>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</si>
  <si>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</si>
  <si>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</si>
  <si>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</si>
  <si>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</si>
  <si>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</si>
  <si>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</si>
  <si>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</si>
  <si>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</si>
  <si>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</si>
  <si>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</si>
  <si>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</si>
  <si>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</si>
  <si>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</si>
  <si>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</si>
  <si>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</si>
  <si>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</si>
  <si>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</si>
  <si>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</si>
  <si>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</si>
  <si>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</si>
  <si>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</si>
  <si>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</si>
  <si>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</si>
  <si>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</si>
  <si>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</si>
  <si>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</si>
  <si>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</si>
  <si>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</si>
  <si>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</si>
  <si>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</si>
  <si>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</si>
  <si>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</si>
  <si>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</si>
  <si>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</si>
  <si>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</si>
  <si>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</si>
  <si>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</si>
  <si>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</si>
  <si>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</si>
  <si>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</si>
  <si>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</si>
  <si>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</si>
  <si>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</si>
  <si>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</si>
  <si>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</si>
  <si>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</si>
  <si>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</si>
  <si>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</si>
  <si>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</si>
  <si>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</si>
  <si>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</si>
  <si>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</si>
  <si>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</si>
  <si>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</si>
  <si>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</si>
  <si>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</si>
  <si>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</si>
  <si>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</si>
  <si>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</si>
  <si>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</si>
  <si>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</si>
  <si>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</si>
  <si>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</si>
  <si>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</si>
  <si>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</si>
  <si>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</si>
  <si>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</si>
  <si>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</si>
  <si>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</si>
  <si>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</si>
  <si>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</si>
  <si>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</si>
  <si>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</si>
  <si>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</si>
  <si>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</si>
  <si>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</si>
  <si>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</si>
  <si>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</si>
  <si>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</si>
  <si>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</si>
  <si>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</si>
  <si>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</si>
  <si>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</si>
  <si>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</si>
  <si>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</si>
  <si>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</si>
  <si>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</si>
  <si>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</si>
  <si>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</si>
  <si>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</si>
  <si>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</si>
  <si>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</si>
  <si>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</si>
  <si>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</si>
  <si>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</si>
  <si>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</si>
  <si>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</si>
  <si>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</si>
  <si>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</si>
  <si>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</si>
  <si>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</si>
  <si>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</si>
  <si>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</si>
  <si>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</si>
  <si>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</si>
  <si>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</si>
  <si>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</si>
  <si>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</si>
  <si>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</si>
  <si>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</si>
  <si>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</si>
  <si>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</si>
  <si>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</si>
  <si>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</si>
  <si>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</si>
  <si>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</si>
  <si>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</si>
  <si>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</si>
  <si>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</si>
  <si>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</si>
  <si>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</si>
  <si>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</si>
  <si>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</si>
  <si>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</si>
  <si>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</si>
  <si>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</si>
  <si>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</si>
  <si>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</si>
  <si>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</si>
  <si>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</si>
  <si>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</si>
  <si>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</si>
  <si>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</si>
  <si>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</si>
  <si>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</si>
  <si>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</si>
  <si>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</si>
  <si>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</si>
  <si>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</si>
  <si>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</si>
  <si>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</si>
  <si>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</si>
  <si>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</si>
  <si>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</si>
  <si>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</si>
  <si>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</si>
  <si>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</si>
  <si>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</si>
  <si>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</si>
  <si>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</si>
  <si>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</si>
  <si>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</si>
  <si>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</si>
  <si>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</si>
  <si>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</si>
  <si>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</si>
  <si>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</si>
  <si>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</si>
  <si>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</si>
  <si>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</si>
  <si>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</si>
  <si>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</si>
  <si>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</si>
  <si>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</si>
  <si>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</si>
  <si>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</si>
  <si>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</si>
  <si>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</si>
  <si>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</si>
  <si>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</si>
  <si>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</si>
  <si>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</si>
  <si>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</si>
  <si>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</si>
  <si>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</si>
  <si>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</si>
  <si>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</si>
  <si>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</si>
  <si>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</si>
  <si>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</si>
  <si>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</si>
  <si>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</si>
  <si>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</si>
  <si>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</si>
  <si>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</si>
  <si>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</si>
  <si>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</si>
  <si>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</si>
  <si>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</si>
  <si>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</si>
  <si>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</si>
  <si>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</si>
  <si>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</si>
  <si>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</si>
  <si>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</si>
  <si>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</si>
  <si>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</si>
  <si>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</si>
  <si>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</si>
  <si>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</si>
  <si>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</si>
  <si>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</si>
  <si>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</si>
  <si>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</si>
  <si>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</si>
  <si>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</si>
  <si>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</si>
  <si>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</si>
  <si>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</si>
  <si>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</si>
  <si>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</si>
  <si>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</si>
  <si>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</si>
  <si>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</si>
  <si>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</si>
  <si>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</si>
  <si>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</si>
  <si>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</si>
  <si>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</si>
  <si>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</si>
  <si>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</si>
  <si>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</si>
  <si>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</si>
  <si>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</si>
  <si>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</si>
  <si>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</si>
  <si>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</si>
  <si>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</si>
  <si>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</si>
  <si>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</si>
  <si>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</si>
  <si>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</si>
  <si>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</si>
  <si>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</si>
  <si>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</si>
  <si>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</si>
  <si>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</si>
  <si>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</si>
  <si>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</si>
  <si>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</si>
  <si>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</si>
  <si>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</si>
  <si>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</si>
  <si>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</si>
  <si>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</si>
  <si>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</si>
  <si>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</si>
  <si>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</si>
  <si>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</si>
  <si>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</si>
  <si>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</si>
  <si>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</si>
  <si>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</si>
  <si>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</si>
  <si>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</si>
  <si>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</si>
  <si>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</si>
  <si>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</si>
  <si>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</si>
  <si>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</si>
  <si>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</si>
  <si>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</si>
  <si>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</si>
  <si>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</si>
  <si>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</si>
  <si>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</si>
  <si>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</si>
  <si>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</si>
  <si>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</si>
  <si>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</si>
  <si>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</si>
  <si>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</si>
  <si>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</si>
  <si>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</si>
  <si>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</si>
  <si>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</si>
  <si>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</si>
  <si>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</si>
  <si>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</si>
  <si>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</si>
  <si>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</si>
  <si>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</si>
  <si>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</si>
  <si>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</si>
  <si>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</si>
  <si>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</si>
  <si>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</si>
  <si>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</si>
  <si>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</si>
  <si>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</si>
  <si>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</si>
  <si>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</si>
  <si>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</si>
  <si>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</si>
  <si>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</si>
  <si>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</si>
  <si>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</si>
  <si>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</si>
  <si>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</si>
  <si>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</si>
  <si>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</si>
  <si>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</si>
  <si>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</si>
  <si>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</si>
  <si>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</si>
  <si>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</si>
  <si>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</si>
  <si>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</si>
  <si>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</si>
  <si>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</si>
  <si>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</si>
  <si>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</si>
  <si>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</si>
  <si>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</si>
  <si>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</si>
  <si>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</si>
  <si>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</si>
  <si>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</si>
  <si>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</si>
  <si>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</si>
  <si>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</si>
  <si>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</si>
  <si>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</si>
  <si>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</si>
  <si>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</si>
  <si>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</si>
  <si>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</si>
  <si>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</si>
  <si>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</si>
  <si>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</si>
  <si>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</si>
  <si>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</si>
  <si>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</si>
  <si>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</si>
  <si>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</si>
  <si>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</si>
  <si>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</si>
  <si>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</si>
  <si>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</si>
  <si>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</si>
  <si>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</si>
  <si>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</si>
  <si>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</si>
  <si>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</si>
  <si>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</si>
  <si>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</si>
  <si>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</si>
  <si>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</si>
  <si>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</si>
  <si>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</si>
  <si>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</si>
  <si>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</si>
  <si>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</si>
  <si>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</si>
  <si>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</si>
  <si>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</si>
  <si>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</si>
  <si>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</si>
  <si>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</si>
  <si>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</si>
  <si>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</si>
  <si>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</si>
  <si>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</si>
  <si>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</si>
  <si>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</si>
  <si>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</si>
  <si>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</si>
  <si>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</si>
  <si>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</si>
  <si>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</si>
  <si>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</si>
  <si>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</si>
  <si>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</si>
  <si>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</si>
  <si>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</si>
  <si>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</si>
  <si>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</si>
  <si>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</si>
  <si>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</si>
  <si>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</si>
  <si>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</si>
  <si>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</si>
  <si>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</si>
  <si>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</si>
  <si>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</si>
  <si>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</si>
  <si>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</si>
  <si>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</si>
  <si>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</si>
  <si>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</si>
  <si>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</si>
  <si>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</si>
  <si>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</si>
  <si>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</si>
  <si>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</si>
  <si>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</si>
  <si>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</si>
  <si>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</si>
  <si>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</si>
  <si>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</si>
  <si>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</si>
  <si>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</si>
  <si>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</si>
  <si>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</si>
  <si>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</si>
  <si>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</si>
  <si>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</si>
  <si>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</si>
  <si>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</si>
  <si>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</si>
  <si>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</si>
  <si>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</si>
  <si>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</si>
  <si>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</si>
  <si>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</si>
  <si>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</si>
  <si>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</si>
  <si>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</si>
  <si>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</si>
  <si>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</si>
  <si>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</si>
  <si>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</si>
  <si>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</si>
  <si>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</si>
  <si>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</si>
  <si>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</si>
  <si>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</si>
  <si>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</si>
  <si>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</si>
  <si>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</si>
  <si>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</si>
  <si>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</si>
  <si>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</si>
  <si>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</si>
  <si>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</si>
  <si>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</si>
  <si>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</si>
  <si>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</si>
  <si>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</si>
  <si>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</si>
  <si>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</si>
  <si>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</si>
  <si>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</si>
  <si>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</si>
  <si>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</si>
  <si>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</si>
  <si>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</si>
  <si>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</si>
  <si>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</si>
  <si>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</si>
  <si>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</si>
  <si>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</si>
  <si>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</si>
  <si>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</si>
  <si>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</si>
  <si>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</si>
  <si>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</si>
  <si>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</si>
  <si>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</si>
  <si>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</si>
  <si>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</si>
  <si>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</si>
  <si>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</si>
  <si>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</si>
  <si>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</si>
  <si>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</si>
  <si>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</si>
  <si>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</si>
  <si>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</si>
  <si>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</si>
  <si>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</si>
  <si>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</si>
  <si>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</si>
  <si>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</si>
  <si>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</si>
  <si>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</si>
  <si>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</si>
  <si>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</si>
  <si>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</si>
  <si>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</si>
  <si>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</si>
  <si>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</si>
  <si>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</si>
  <si>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</si>
  <si>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</si>
  <si>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</si>
  <si>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</si>
  <si>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</si>
  <si>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</si>
  <si>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</si>
  <si>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</si>
  <si>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</si>
  <si>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</si>
  <si>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</si>
  <si>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</si>
  <si>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</si>
  <si>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</si>
  <si>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</si>
  <si>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</si>
  <si>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</si>
  <si>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</si>
  <si>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</si>
  <si>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</si>
  <si>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</si>
  <si>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</si>
  <si>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</si>
  <si>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</si>
  <si>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</si>
  <si>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</si>
  <si>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</si>
  <si>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</si>
  <si>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</si>
  <si>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</si>
  <si>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</si>
  <si>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</si>
  <si>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</si>
  <si>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</si>
  <si>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</si>
  <si>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</si>
  <si>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</si>
  <si>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</si>
  <si>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</si>
  <si>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</si>
  <si>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</si>
  <si>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</si>
  <si>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</si>
  <si>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</si>
  <si>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</si>
  <si>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</si>
  <si>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</si>
  <si>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</si>
  <si>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</si>
  <si>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</si>
  <si>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</si>
  <si>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</si>
  <si>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</si>
  <si>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</si>
  <si>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</si>
  <si>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</si>
  <si>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</si>
  <si>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</si>
  <si>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</si>
  <si>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</si>
  <si>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</si>
  <si>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</si>
  <si>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</si>
  <si>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</si>
  <si>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</si>
  <si>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</si>
  <si>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</si>
  <si>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</si>
  <si>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</si>
  <si>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</si>
  <si>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</si>
  <si>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</si>
  <si>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</si>
  <si>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</si>
  <si>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</si>
  <si>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</si>
  <si>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</si>
  <si>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</si>
  <si>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</si>
  <si>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</si>
  <si>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</si>
  <si>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</si>
  <si>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</si>
  <si>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</si>
  <si>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</si>
  <si>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</si>
  <si>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</si>
  <si>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</si>
  <si>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</si>
  <si>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</si>
  <si>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</si>
  <si>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</si>
  <si>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</si>
  <si>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</si>
  <si>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</si>
  <si>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</si>
  <si>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</si>
  <si>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</si>
  <si>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</si>
  <si>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</si>
  <si>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</si>
  <si>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</si>
  <si>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</si>
  <si>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</si>
  <si>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</si>
  <si>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</si>
  <si>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</si>
  <si>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</si>
  <si>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</si>
  <si>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</si>
  <si>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</si>
  <si>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</si>
  <si>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</si>
  <si>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</si>
  <si>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</si>
  <si>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</si>
  <si>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</si>
  <si>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</si>
  <si>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</si>
  <si>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</si>
  <si>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</si>
  <si>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</si>
  <si>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</si>
  <si>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</si>
  <si>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</si>
  <si>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</si>
  <si>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</si>
  <si>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</si>
  <si>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</si>
  <si>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</si>
  <si>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</si>
  <si>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</si>
  <si>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</si>
  <si>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</si>
  <si>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</si>
  <si>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</si>
  <si>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</si>
  <si>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</si>
  <si>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</si>
  <si>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</si>
  <si>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</si>
  <si>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</si>
  <si>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</si>
  <si>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</si>
  <si>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</si>
  <si>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</si>
  <si>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</si>
  <si>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</si>
  <si>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</si>
  <si>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</si>
  <si>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</si>
  <si>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</si>
  <si>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</si>
  <si>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</si>
  <si>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</si>
  <si>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</si>
  <si>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</si>
  <si>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</si>
  <si>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</si>
  <si>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</si>
  <si>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</si>
  <si>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</si>
  <si>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</si>
  <si>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</si>
  <si>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</si>
  <si>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</si>
  <si>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</si>
  <si>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</si>
  <si>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</si>
  <si>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</si>
  <si>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</si>
  <si>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</si>
  <si>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</si>
  <si>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</si>
  <si>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</si>
  <si>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</si>
  <si>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</si>
  <si>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</si>
  <si>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</si>
  <si>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</si>
  <si>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</si>
  <si>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</si>
  <si>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</si>
  <si>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</si>
  <si>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</si>
  <si>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</si>
  <si>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</si>
  <si>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</si>
  <si>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</si>
  <si>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</si>
  <si>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</si>
  <si>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</si>
  <si>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</si>
  <si>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</si>
  <si>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</si>
  <si>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</si>
  <si>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</si>
  <si>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</si>
  <si>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</si>
  <si>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</si>
  <si>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</si>
  <si>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</si>
  <si>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</si>
  <si>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</si>
  <si>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</si>
  <si>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</si>
  <si>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</si>
  <si>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</si>
  <si>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</si>
  <si>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</si>
  <si>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</si>
  <si>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</si>
  <si>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</si>
  <si>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</si>
  <si>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</si>
  <si>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</si>
  <si>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</si>
  <si>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</si>
  <si>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</si>
  <si>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</si>
  <si>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</si>
  <si>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</si>
  <si>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</si>
  <si>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</si>
  <si>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</si>
  <si>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</si>
  <si>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</si>
  <si>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</si>
  <si>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</si>
  <si>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</si>
  <si>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</si>
  <si>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</si>
  <si>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</si>
  <si>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</si>
  <si>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</si>
  <si>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</si>
  <si>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</si>
  <si>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</si>
  <si>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</si>
  <si>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</si>
  <si>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</si>
  <si>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</si>
  <si>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</si>
  <si>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</si>
  <si>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</si>
  <si>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</si>
  <si>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</si>
  <si>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</si>
  <si>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</si>
  <si>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</si>
  <si>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</si>
  <si>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</si>
  <si>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</si>
  <si>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</si>
  <si>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</si>
  <si>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</si>
  <si>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</si>
  <si>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</si>
  <si>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</si>
  <si>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</si>
  <si>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</si>
  <si>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</si>
  <si>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</si>
  <si>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</si>
  <si>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</si>
  <si>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</si>
  <si>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</si>
  <si>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</si>
  <si>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</si>
  <si>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</si>
  <si>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</si>
  <si>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</si>
  <si>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</si>
  <si>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</si>
  <si>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</si>
  <si>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</si>
  <si>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</si>
  <si>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</si>
  <si>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</si>
  <si>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</si>
  <si>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</si>
  <si>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</si>
  <si>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</si>
  <si>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</si>
  <si>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</si>
  <si>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</si>
  <si>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</si>
  <si>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</si>
  <si>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</si>
  <si>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</si>
  <si>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</si>
  <si>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</si>
  <si>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</si>
  <si>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</si>
  <si>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</si>
  <si>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</si>
  <si>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</si>
  <si>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</si>
  <si>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</si>
  <si>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</si>
  <si>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</si>
  <si>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</si>
  <si>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</si>
  <si>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</si>
  <si>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</si>
  <si>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</si>
  <si>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</si>
  <si>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</si>
  <si>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</si>
  <si>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</si>
  <si>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</si>
  <si>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</si>
  <si>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</si>
  <si>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</si>
  <si>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</si>
  <si>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</si>
  <si>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</si>
  <si>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</si>
  <si>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</si>
  <si>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</si>
  <si>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</si>
  <si>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</si>
  <si>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</si>
  <si>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</si>
  <si>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</si>
  <si>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</si>
  <si>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</si>
  <si>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</si>
  <si>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</si>
  <si>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</si>
  <si>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</si>
  <si>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</si>
  <si>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</si>
  <si>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</si>
  <si>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</si>
  <si>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</si>
  <si>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</si>
  <si>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</si>
  <si>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</si>
  <si>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</si>
  <si>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</si>
  <si>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</si>
  <si>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</si>
  <si>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</si>
  <si>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</si>
  <si>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</si>
  <si>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</si>
  <si>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</si>
  <si>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</si>
  <si>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</si>
  <si>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</si>
  <si>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</si>
  <si>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</si>
  <si>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</si>
  <si>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</si>
  <si>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</si>
  <si>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</si>
  <si>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</si>
  <si>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</si>
  <si>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</si>
  <si>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</si>
  <si>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</si>
  <si>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</si>
  <si>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</si>
  <si>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</si>
  <si>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</si>
  <si>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</si>
  <si>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</si>
  <si>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</si>
  <si>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</si>
  <si>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</si>
  <si>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</si>
  <si>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</si>
  <si>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</si>
  <si>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</si>
  <si>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</si>
  <si>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</si>
  <si>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</si>
  <si>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</si>
  <si>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</si>
  <si>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</si>
  <si>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</si>
  <si>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</si>
  <si>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</si>
  <si>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</si>
  <si>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</si>
  <si>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</si>
  <si>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</si>
  <si>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</si>
  <si>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</si>
  <si>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</si>
  <si>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</si>
  <si>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</si>
  <si>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</si>
  <si>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</si>
  <si>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</si>
  <si>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</si>
  <si>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</si>
  <si>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</si>
  <si>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</si>
  <si>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</si>
  <si>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</si>
  <si>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</si>
  <si>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</si>
  <si>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</si>
  <si>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</si>
  <si>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</si>
  <si>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</si>
  <si>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</si>
  <si>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</si>
  <si>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</si>
  <si>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</si>
  <si>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</si>
  <si>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</si>
  <si>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</si>
  <si>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</si>
  <si>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</si>
  <si>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</si>
  <si>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</si>
  <si>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</si>
  <si>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</si>
  <si>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</si>
  <si>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</si>
  <si>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</si>
  <si>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</si>
  <si>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</si>
  <si>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</si>
  <si>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</si>
  <si>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</si>
  <si>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</si>
  <si>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</si>
  <si>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</si>
  <si>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</si>
  <si>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</si>
  <si>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</si>
  <si>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</si>
  <si>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</si>
  <si>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</si>
  <si>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</si>
  <si>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</si>
  <si>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</si>
  <si>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</si>
  <si>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</si>
  <si>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</si>
  <si>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</si>
  <si>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</si>
  <si>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</si>
  <si>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</si>
  <si>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</si>
  <si>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</si>
  <si>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</si>
  <si>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</si>
  <si>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</si>
  <si>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</si>
  <si>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</si>
  <si>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</si>
  <si>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</si>
  <si>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</si>
  <si>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</si>
  <si>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</si>
  <si>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</si>
  <si>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</si>
  <si>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</si>
  <si>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</si>
  <si>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</si>
  <si>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</si>
  <si>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</si>
  <si>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</si>
  <si>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</si>
  <si>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</si>
  <si>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</si>
  <si>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</si>
  <si>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</si>
  <si>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</si>
  <si>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</si>
  <si>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</si>
  <si>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</si>
  <si>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</si>
  <si>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</si>
  <si>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</si>
  <si>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</si>
  <si>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</si>
  <si>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</si>
  <si>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</si>
  <si>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</si>
  <si>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</si>
  <si>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</si>
  <si>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</si>
  <si>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</si>
  <si>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</si>
  <si>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</si>
  <si>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</si>
  <si>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</si>
  <si>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</si>
  <si>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</si>
  <si>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</si>
  <si>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</si>
  <si>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</si>
  <si>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</si>
  <si>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</si>
  <si>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</si>
  <si>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</si>
  <si>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</si>
  <si>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</si>
  <si>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</si>
  <si>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</si>
  <si>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</si>
  <si>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</si>
  <si>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</si>
  <si>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</si>
  <si>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</si>
  <si>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</si>
  <si>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</si>
  <si>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</si>
  <si>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</si>
  <si>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</si>
  <si>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</si>
  <si>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</si>
  <si>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</si>
  <si>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</si>
  <si>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</si>
  <si>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</si>
  <si>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</si>
  <si>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</si>
  <si>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</si>
  <si>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</si>
  <si>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</si>
  <si>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</si>
  <si>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</si>
  <si>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</si>
  <si>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</si>
  <si>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</si>
  <si>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</si>
  <si>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</si>
  <si>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</si>
  <si>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</si>
  <si>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</si>
  <si>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</si>
  <si>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</si>
  <si>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</si>
  <si>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</si>
  <si>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</si>
  <si>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</si>
  <si>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</si>
  <si>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</si>
  <si>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</si>
  <si>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</si>
  <si>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</si>
  <si>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</si>
  <si>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</si>
  <si>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</si>
  <si>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</si>
  <si>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</si>
  <si>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</si>
  <si>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</si>
  <si>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</si>
  <si>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</si>
  <si>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</si>
  <si>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</si>
  <si>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</si>
  <si>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</si>
  <si>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</si>
  <si>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</si>
  <si>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</si>
  <si>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</si>
  <si>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</si>
  <si>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</si>
  <si>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</si>
  <si>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</si>
  <si>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</si>
  <si>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</si>
  <si>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</si>
  <si>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</si>
  <si>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</si>
  <si>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</si>
  <si>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</si>
  <si>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</si>
  <si>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</si>
  <si>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</si>
  <si>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</si>
  <si>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</si>
  <si>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</si>
  <si>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</si>
  <si>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</si>
  <si>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</si>
  <si>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</si>
  <si>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</si>
  <si>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</si>
  <si>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</si>
  <si>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</si>
  <si>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</si>
  <si>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</si>
  <si>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</si>
  <si>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</si>
  <si>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</si>
  <si>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</si>
  <si>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</si>
  <si>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</si>
  <si>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</si>
  <si>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</si>
  <si>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</si>
  <si>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</si>
  <si>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</si>
  <si>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</si>
  <si>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</si>
  <si>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</si>
  <si>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</si>
  <si>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</si>
  <si>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</si>
  <si>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</si>
  <si>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</si>
  <si>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</si>
  <si>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</si>
  <si>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</si>
  <si>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</si>
  <si>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</si>
  <si>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</si>
  <si>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</si>
  <si>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</si>
  <si>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</si>
  <si>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</si>
  <si>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</si>
  <si>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</si>
  <si>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</si>
  <si>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</si>
  <si>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</si>
  <si>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</si>
  <si>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</si>
  <si>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</si>
  <si>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</si>
  <si>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</si>
  <si>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</si>
  <si>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</si>
  <si>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</si>
  <si>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</si>
  <si>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</si>
  <si>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</si>
  <si>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</si>
  <si>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</si>
  <si>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</si>
  <si>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</si>
  <si>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</si>
  <si>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</si>
  <si>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</si>
  <si>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</si>
  <si>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</si>
  <si>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</si>
  <si>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</si>
  <si>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</si>
  <si>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</si>
  <si>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</si>
  <si>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</si>
  <si>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</si>
  <si>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</si>
  <si>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</si>
  <si>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</si>
  <si>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</si>
  <si>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</si>
  <si>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</si>
  <si>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</si>
  <si>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</si>
  <si>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</si>
  <si>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</si>
  <si>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</si>
  <si>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</si>
  <si>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</si>
  <si>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</si>
  <si>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</si>
  <si>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</si>
  <si>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</si>
  <si>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</si>
  <si>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</si>
  <si>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</si>
  <si>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</si>
  <si>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</si>
  <si>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</si>
  <si>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</si>
  <si>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</si>
  <si>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</si>
  <si>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</si>
  <si>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</si>
  <si>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</si>
  <si>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</si>
  <si>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</si>
  <si>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</si>
  <si>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</si>
  <si>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</si>
  <si>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</si>
  <si>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</si>
  <si>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</si>
  <si>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</si>
  <si>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</si>
  <si>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</si>
  <si>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</si>
  <si>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</si>
  <si>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</si>
  <si>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</si>
  <si>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</si>
  <si>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</si>
  <si>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</si>
  <si>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</si>
  <si>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</si>
  <si>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</si>
  <si>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</si>
  <si>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</si>
  <si>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</si>
  <si>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</si>
  <si>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</si>
  <si>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</si>
  <si>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</si>
  <si>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</si>
  <si>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</si>
  <si>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</si>
  <si>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</si>
  <si>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</si>
  <si>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</si>
  <si>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</si>
  <si>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</si>
  <si>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</si>
  <si>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</si>
  <si>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</si>
  <si>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</si>
  <si>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</si>
  <si>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</si>
  <si>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</si>
  <si>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</si>
  <si>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</si>
  <si>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</si>
  <si>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</si>
  <si>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</si>
  <si>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</si>
  <si>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</si>
  <si>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</si>
  <si>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</si>
  <si>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</si>
  <si>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</si>
  <si>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</si>
  <si>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</si>
  <si>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</si>
  <si>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</si>
  <si>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</si>
  <si>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</si>
  <si>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</si>
  <si>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</si>
  <si>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</si>
  <si>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</si>
  <si>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</si>
  <si>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</si>
  <si>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</si>
  <si>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</si>
  <si>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</si>
  <si>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</si>
  <si>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</si>
  <si>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</si>
  <si>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</si>
  <si>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</si>
  <si>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</si>
  <si>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</si>
  <si>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</si>
  <si>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</si>
  <si>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</si>
  <si>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</si>
  <si>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</si>
  <si>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</si>
  <si>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</si>
  <si>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</si>
  <si>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</si>
  <si>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</si>
  <si>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</si>
  <si>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</si>
  <si>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</si>
  <si>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</si>
  <si>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</si>
  <si>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</si>
  <si>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</si>
  <si>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</si>
  <si>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</si>
  <si>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</si>
  <si>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</si>
  <si>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</si>
  <si>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</si>
  <si>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</si>
  <si>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</si>
  <si>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</si>
  <si>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</si>
  <si>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</si>
  <si>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</si>
  <si>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</si>
  <si>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</si>
  <si>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</si>
  <si>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</si>
  <si>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</si>
  <si>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</si>
  <si>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</si>
  <si>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</si>
  <si>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</si>
  <si>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</si>
  <si>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</si>
  <si>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</si>
  <si>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</si>
  <si>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</si>
  <si>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</si>
  <si>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</si>
  <si>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</si>
  <si>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</si>
  <si>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</si>
  <si>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</si>
  <si>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</si>
  <si>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</si>
  <si>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</si>
  <si>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</si>
  <si>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</si>
  <si>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</si>
  <si>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</si>
  <si>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</si>
  <si>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</si>
  <si>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</si>
  <si>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</si>
  <si>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</si>
  <si>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</si>
  <si>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</si>
  <si>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</si>
  <si>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</si>
  <si>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</si>
  <si>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</si>
  <si>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</si>
  <si>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</si>
  <si>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</si>
  <si>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</si>
  <si>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</si>
  <si>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</si>
  <si>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</si>
  <si>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</si>
  <si>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</si>
  <si>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</si>
  <si>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</si>
  <si>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</si>
  <si>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</si>
  <si>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</si>
  <si>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</si>
  <si>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</si>
  <si>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</si>
  <si>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</si>
  <si>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</si>
  <si>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</si>
  <si>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</si>
  <si>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</si>
  <si>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</si>
  <si>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</si>
  <si>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</si>
  <si>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</si>
  <si>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</si>
  <si>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</si>
  <si>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</si>
  <si>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</si>
  <si>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</si>
  <si>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</si>
  <si>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</si>
  <si>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</si>
  <si>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</si>
  <si>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</si>
  <si>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</si>
  <si>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</si>
  <si>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</si>
  <si>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</si>
  <si>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</si>
  <si>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</si>
  <si>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</si>
  <si>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</si>
  <si>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</si>
  <si>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</si>
  <si>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</si>
  <si>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</si>
  <si>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</si>
  <si>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</si>
  <si>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</si>
  <si>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</si>
  <si>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</si>
  <si>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</si>
  <si>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</si>
  <si>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</si>
  <si>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</si>
  <si>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</si>
  <si>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</si>
  <si>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</si>
  <si>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</si>
  <si>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</si>
  <si>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</si>
  <si>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</si>
  <si>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</si>
  <si>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</si>
  <si>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</si>
  <si>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</si>
  <si>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</si>
  <si>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</si>
  <si>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</si>
  <si>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</si>
  <si>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</si>
  <si>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</si>
  <si>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</si>
  <si>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</si>
  <si>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</si>
  <si>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</si>
  <si>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</si>
  <si>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</si>
  <si>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</si>
  <si>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</si>
  <si>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</si>
  <si>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</si>
  <si>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</si>
  <si>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</si>
  <si>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</si>
  <si>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</si>
  <si>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</si>
  <si>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</si>
  <si>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</si>
  <si>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</si>
  <si>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</si>
  <si>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</si>
  <si>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</si>
  <si>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</si>
  <si>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</si>
  <si>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</si>
  <si>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</si>
  <si>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</si>
  <si>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</si>
  <si>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</si>
  <si>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</si>
  <si>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</si>
  <si>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</si>
  <si>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</si>
  <si>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</si>
  <si>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</si>
  <si>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</si>
  <si>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</si>
  <si>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</si>
  <si>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</si>
  <si>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</si>
  <si>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</si>
  <si>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</si>
  <si>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</si>
  <si>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</si>
  <si>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</si>
  <si>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</si>
  <si>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</si>
  <si>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</si>
  <si>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</si>
  <si>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</si>
  <si>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</si>
  <si>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</si>
  <si>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</si>
  <si>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</si>
  <si>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</si>
  <si>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</si>
  <si>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</si>
  <si>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</si>
  <si>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</si>
  <si>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</si>
  <si>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</si>
  <si>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</si>
  <si>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</si>
  <si>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</si>
  <si>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</si>
  <si>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</si>
  <si>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</si>
  <si>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</si>
  <si>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</si>
  <si>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</si>
  <si>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</si>
  <si>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</si>
  <si>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</si>
  <si>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</si>
  <si>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</si>
  <si>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</si>
  <si>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</si>
  <si>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</si>
  <si>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</si>
  <si>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</si>
  <si>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</si>
  <si>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</si>
  <si>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</si>
  <si>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</si>
  <si>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</si>
  <si>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</si>
  <si>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</si>
  <si>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</si>
  <si>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</si>
  <si>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</si>
  <si>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</si>
  <si>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</si>
  <si>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</si>
  <si>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</si>
  <si>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</si>
  <si>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</si>
  <si>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</si>
  <si>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</si>
  <si>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</si>
  <si>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</si>
  <si>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</si>
  <si>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</si>
  <si>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</si>
  <si>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</si>
  <si>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</si>
  <si>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</si>
  <si>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</si>
  <si>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</si>
  <si>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</si>
  <si>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</si>
  <si>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</si>
  <si>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</si>
  <si>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</si>
  <si>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</si>
  <si>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</si>
  <si>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</si>
  <si>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</si>
  <si>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</si>
  <si>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</si>
  <si>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</si>
  <si>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</si>
  <si>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</si>
  <si>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</si>
  <si>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</si>
  <si>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</si>
  <si>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</si>
  <si>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</si>
  <si>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</si>
  <si>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</si>
  <si>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</si>
  <si>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</si>
  <si>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</si>
  <si>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</si>
  <si>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</si>
  <si>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</si>
  <si>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</si>
  <si>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</si>
  <si>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</si>
  <si>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</si>
  <si>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</si>
  <si>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</si>
  <si>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</si>
  <si>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</si>
  <si>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</si>
  <si>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</si>
  <si>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</si>
  <si>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</si>
  <si>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</si>
  <si>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</si>
  <si>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</si>
  <si>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</si>
  <si>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</si>
  <si>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</si>
  <si>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</si>
  <si>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</si>
  <si>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</si>
  <si>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</si>
  <si>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</si>
  <si>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</si>
  <si>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</si>
  <si>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</si>
  <si>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</si>
  <si>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</si>
  <si>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</si>
  <si>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</si>
  <si>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</si>
  <si>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</si>
  <si>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</si>
  <si>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</si>
  <si>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</si>
  <si>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</si>
  <si>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</si>
  <si>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</si>
  <si>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</si>
  <si>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</si>
  <si>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</si>
  <si>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</si>
  <si>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</si>
  <si>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</si>
  <si>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</si>
  <si>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</si>
  <si>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</si>
  <si>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</si>
  <si>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</si>
  <si>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</si>
  <si>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</si>
  <si>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</si>
  <si>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</si>
  <si>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</si>
  <si>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</si>
  <si>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</si>
  <si>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</si>
  <si>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</si>
  <si>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</si>
  <si>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</si>
  <si>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</si>
  <si>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</si>
  <si>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</si>
  <si>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</si>
  <si>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</si>
  <si>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</si>
  <si>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</si>
  <si>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</si>
  <si>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</si>
  <si>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</si>
  <si>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</si>
  <si>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</si>
  <si>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</si>
  <si>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</si>
  <si>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</si>
  <si>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</si>
  <si>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</si>
  <si>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</si>
  <si>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</si>
  <si>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</si>
  <si>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</si>
  <si>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</si>
  <si>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</si>
  <si>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</si>
  <si>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</si>
  <si>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</si>
  <si>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</si>
  <si>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</si>
  <si>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</si>
  <si>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</si>
  <si>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</si>
  <si>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</si>
  <si>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</si>
  <si>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</si>
  <si>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</si>
  <si>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</si>
  <si>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</si>
  <si>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</si>
  <si>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</si>
  <si>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</si>
  <si>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</si>
  <si>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</si>
  <si>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</si>
  <si>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</si>
  <si>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</si>
  <si>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</si>
  <si>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</si>
  <si>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</si>
  <si>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</si>
  <si>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</si>
  <si>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</si>
  <si>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</si>
  <si>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</si>
  <si>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</si>
  <si>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</si>
  <si>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</si>
  <si>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</si>
  <si>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</si>
  <si>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</si>
  <si>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</si>
  <si>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</si>
  <si>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</si>
  <si>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</si>
  <si>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</si>
  <si>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</si>
  <si>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</si>
  <si>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</si>
  <si>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</si>
  <si>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</si>
  <si>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</si>
  <si>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</si>
  <si>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</si>
  <si>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</si>
  <si>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</si>
  <si>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</si>
  <si>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</si>
  <si>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</si>
  <si>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</si>
  <si>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</si>
  <si>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</si>
  <si>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</si>
  <si>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</si>
  <si>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</si>
  <si>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</si>
  <si>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</si>
  <si>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</si>
  <si>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</si>
  <si>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</si>
  <si>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</si>
  <si>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</si>
  <si>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</si>
  <si>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</si>
  <si>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</si>
  <si>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</si>
  <si>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</si>
  <si>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</si>
  <si>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</si>
  <si>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</si>
  <si>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</si>
  <si>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</si>
  <si>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</si>
  <si>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</si>
  <si>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</si>
  <si>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</si>
  <si>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</si>
  <si>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</si>
  <si>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</si>
  <si>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</si>
  <si>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</si>
  <si>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</si>
  <si>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</si>
  <si>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</si>
  <si>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</si>
  <si>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</si>
  <si>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</si>
  <si>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</si>
  <si>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</si>
  <si>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</si>
  <si>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</si>
  <si>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</si>
  <si>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</si>
  <si>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</si>
  <si>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</si>
  <si>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</si>
  <si>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</si>
  <si>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</si>
  <si>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</si>
  <si>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</si>
  <si>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</si>
  <si>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</si>
  <si>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</si>
  <si>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</si>
  <si>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</si>
  <si>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</si>
  <si>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</si>
  <si>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</si>
  <si>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</si>
  <si>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</si>
  <si>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</si>
  <si>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</si>
  <si>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</si>
  <si>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</si>
  <si>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</si>
  <si>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</si>
  <si>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</si>
  <si>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</si>
  <si>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</si>
  <si>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</si>
  <si>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</si>
  <si>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</si>
  <si>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</si>
  <si>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</si>
  <si>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</si>
  <si>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</si>
  <si>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</si>
  <si>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</si>
  <si>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</si>
  <si>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</si>
  <si>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</si>
  <si>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</si>
  <si>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</si>
  <si>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</si>
  <si>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</si>
  <si>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</si>
  <si>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</si>
  <si>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</si>
  <si>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</si>
  <si>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</si>
  <si>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</si>
  <si>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</si>
  <si>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</si>
  <si>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</si>
  <si>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</si>
  <si>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</si>
  <si>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</si>
  <si>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</si>
  <si>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</si>
  <si>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</si>
  <si>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</si>
  <si>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</si>
  <si>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</si>
  <si>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</si>
  <si>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</si>
  <si>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</si>
  <si>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</si>
  <si>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</si>
  <si>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</si>
  <si>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</si>
  <si>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</si>
  <si>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</si>
  <si>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</si>
  <si>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</si>
  <si>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</si>
  <si>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</si>
  <si>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</si>
  <si>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</si>
  <si>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</si>
  <si>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</si>
  <si>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</si>
  <si>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</si>
  <si>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</si>
  <si>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</si>
  <si>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</si>
  <si>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</si>
  <si>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</si>
  <si>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</si>
  <si>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</si>
  <si>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</si>
  <si>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</si>
  <si>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</si>
  <si>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</si>
  <si>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</si>
  <si>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</si>
  <si>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</si>
  <si>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</si>
  <si>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</si>
  <si>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</si>
  <si>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</si>
  <si>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</si>
  <si>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</si>
  <si>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</si>
  <si>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</si>
  <si>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</si>
  <si>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</si>
  <si>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</si>
  <si>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</si>
  <si>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</si>
  <si>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</si>
  <si>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</si>
  <si>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</si>
  <si>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</si>
  <si>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</si>
  <si>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</si>
  <si>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</si>
  <si>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</si>
  <si>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</si>
  <si>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</si>
  <si>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</si>
  <si>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</si>
  <si>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</si>
  <si>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</si>
  <si>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</si>
  <si>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</si>
  <si>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</si>
  <si>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</si>
  <si>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</si>
  <si>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</si>
  <si>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</si>
  <si>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</si>
  <si>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</si>
  <si>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</si>
  <si>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</si>
  <si>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</si>
  <si>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</si>
  <si>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</si>
  <si>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</si>
  <si>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</si>
  <si>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</si>
  <si>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</si>
  <si>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</si>
  <si>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</si>
  <si>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</si>
  <si>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</si>
  <si>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</si>
  <si>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</si>
  <si>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</si>
  <si>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</si>
  <si>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</si>
  <si>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</si>
  <si>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</si>
  <si>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</si>
  <si>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</si>
  <si>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</si>
  <si>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</si>
  <si>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</si>
  <si>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</si>
  <si>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</si>
  <si>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</si>
  <si>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</si>
  <si>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</si>
  <si>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</si>
  <si>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</si>
  <si>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</si>
  <si>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</si>
  <si>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</si>
  <si>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</si>
  <si>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</si>
  <si>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</si>
  <si>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</si>
  <si>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</si>
  <si>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</si>
  <si>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</si>
  <si>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</si>
  <si>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</si>
  <si>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</si>
  <si>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</si>
  <si>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</si>
  <si>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</si>
  <si>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</si>
  <si>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</si>
  <si>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</si>
  <si>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</si>
  <si>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</si>
  <si>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</si>
  <si>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</si>
  <si>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</si>
  <si>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</si>
  <si>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</si>
  <si>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</si>
  <si>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</si>
  <si>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</si>
  <si>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</si>
  <si>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</si>
  <si>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</si>
  <si>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</si>
  <si>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</si>
  <si>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</si>
  <si>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</si>
  <si>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</si>
  <si>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</si>
  <si>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</si>
  <si>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</si>
  <si>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</si>
  <si>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</si>
  <si>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</si>
  <si>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</si>
  <si>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</si>
  <si>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</si>
  <si>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</si>
  <si>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</si>
  <si>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</si>
  <si>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</si>
  <si>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</si>
  <si>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</si>
  <si>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</si>
  <si>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</si>
  <si>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</si>
  <si>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</si>
  <si>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</si>
  <si>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</si>
  <si>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</si>
  <si>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</si>
  <si>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</si>
  <si>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</si>
  <si>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</si>
  <si>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</si>
  <si>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</si>
  <si>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</si>
  <si>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</si>
  <si>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</si>
  <si>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</si>
  <si>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</si>
  <si>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</si>
  <si>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</si>
  <si>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</si>
  <si>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</si>
  <si>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</si>
  <si>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</si>
  <si>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</si>
  <si>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</si>
  <si>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</si>
  <si>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</si>
  <si>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</si>
  <si>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</si>
  <si>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</si>
  <si>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</si>
  <si>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</si>
  <si>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</si>
  <si>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</si>
  <si>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</si>
  <si>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</si>
  <si>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</si>
  <si>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</si>
  <si>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</si>
  <si>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</si>
  <si>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</si>
  <si>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</si>
  <si>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</si>
  <si>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</si>
  <si>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</si>
  <si>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</si>
  <si>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</si>
  <si>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</si>
  <si>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</si>
  <si>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</si>
  <si>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</si>
  <si>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</si>
  <si>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</si>
  <si>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</si>
  <si>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</si>
  <si>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</si>
  <si>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</si>
  <si>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</si>
  <si>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</si>
  <si>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</si>
  <si>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</si>
  <si>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</si>
  <si>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</si>
  <si>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</si>
  <si>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</si>
  <si>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</si>
  <si>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</si>
  <si>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</si>
  <si>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</si>
  <si>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</si>
  <si>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</si>
  <si>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</si>
  <si>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</si>
  <si>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</si>
  <si>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</si>
  <si>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</si>
  <si>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</si>
  <si>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</si>
  <si>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</si>
  <si>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</si>
  <si>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</si>
  <si>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</si>
  <si>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</si>
  <si>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</si>
  <si>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</si>
  <si>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</si>
  <si>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</si>
  <si>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</si>
  <si>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</si>
  <si>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</si>
  <si>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</si>
  <si>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</si>
  <si>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</si>
  <si>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</si>
  <si>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</si>
  <si>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</si>
  <si>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</si>
  <si>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</si>
  <si>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</si>
  <si>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</si>
  <si>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</si>
  <si>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</si>
  <si>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</si>
  <si>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</si>
  <si>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</si>
  <si>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</si>
  <si>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</si>
  <si>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</si>
  <si>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</si>
  <si>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</si>
  <si>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</si>
  <si>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</si>
  <si>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</si>
  <si>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</si>
  <si>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</si>
  <si>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</si>
  <si>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</si>
  <si>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</si>
  <si>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</si>
  <si>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</si>
  <si>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</si>
  <si>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</si>
  <si>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</si>
  <si>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</si>
  <si>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</si>
  <si>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</si>
  <si>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</si>
  <si>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</si>
  <si>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</si>
  <si>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</si>
  <si>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</si>
  <si>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</si>
  <si>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</si>
  <si>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</si>
  <si>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</si>
  <si>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</si>
  <si>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</si>
  <si>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</si>
  <si>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</si>
  <si>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</si>
  <si>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</si>
  <si>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</si>
  <si>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</si>
  <si>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</si>
  <si>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</si>
  <si>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</si>
  <si>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</si>
  <si>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</si>
  <si>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</si>
  <si>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</si>
  <si>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</si>
  <si>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</si>
  <si>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</si>
  <si>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</si>
  <si>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</si>
  <si>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</si>
  <si>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</si>
  <si>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</si>
  <si>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</si>
  <si>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</si>
  <si>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</si>
  <si>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</si>
  <si>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</si>
  <si>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</si>
  <si>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</si>
  <si>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</si>
  <si>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</si>
  <si>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</si>
  <si>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</si>
  <si>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</si>
  <si>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</si>
  <si>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</si>
  <si>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</si>
  <si>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</si>
  <si>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</si>
  <si>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</si>
  <si>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</si>
  <si>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</si>
  <si>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</si>
  <si>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</si>
  <si>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</si>
  <si>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</si>
  <si>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</si>
  <si>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</si>
  <si>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</si>
  <si>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</si>
  <si>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</si>
  <si>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</si>
  <si>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</si>
  <si>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</si>
  <si>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</si>
  <si>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</si>
  <si>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</si>
  <si>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</si>
  <si>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</si>
  <si>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</si>
  <si>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</si>
  <si>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</si>
  <si>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</si>
  <si>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</si>
  <si>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</si>
  <si>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</si>
  <si>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</si>
  <si>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</si>
  <si>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</si>
  <si>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</si>
  <si>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</si>
  <si>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</si>
  <si>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</si>
  <si>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</si>
  <si>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</si>
  <si>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</si>
  <si>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</si>
  <si>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</si>
  <si>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</si>
  <si>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</si>
  <si>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</si>
  <si>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</si>
  <si>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</si>
  <si>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</si>
  <si>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</si>
  <si>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</si>
  <si>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</si>
  <si>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</si>
  <si>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</si>
  <si>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</si>
  <si>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</si>
  <si>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</si>
  <si>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</si>
  <si>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</si>
  <si>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</si>
  <si>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</si>
  <si>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</si>
  <si>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</si>
  <si>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</si>
  <si>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</si>
  <si>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</si>
  <si>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</si>
  <si>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</si>
  <si>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</si>
  <si>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</si>
  <si>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</si>
  <si>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</si>
  <si>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</si>
  <si>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</si>
  <si>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</si>
  <si>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</si>
  <si>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</si>
  <si>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</si>
  <si>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</si>
  <si>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</si>
  <si>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</si>
  <si>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</si>
  <si>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</si>
  <si>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</si>
  <si>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</si>
  <si>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</si>
  <si>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</si>
  <si>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</si>
  <si>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</si>
  <si>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</si>
  <si>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</si>
  <si>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</si>
  <si>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</si>
  <si>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</si>
  <si>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</si>
  <si>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</si>
  <si>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</si>
  <si>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</si>
  <si>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</si>
  <si>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</si>
  <si>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</si>
  <si>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</si>
  <si>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</si>
  <si>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</si>
  <si>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</si>
  <si>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</si>
  <si>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</si>
  <si>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</si>
  <si>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</si>
  <si>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</si>
  <si>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</si>
  <si>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</si>
  <si>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</si>
  <si>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</si>
  <si>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</si>
  <si>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</si>
  <si>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</si>
  <si>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</si>
  <si>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</si>
  <si>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</si>
  <si>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</si>
  <si>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</si>
  <si>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</si>
  <si>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</si>
  <si>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</si>
  <si>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</si>
  <si>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</si>
  <si>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</si>
  <si>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</si>
  <si>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</si>
  <si>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</si>
  <si>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</si>
  <si>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</si>
  <si>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</si>
  <si>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</si>
  <si>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</si>
  <si>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</si>
  <si>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</si>
  <si>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</si>
  <si>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</si>
  <si>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</si>
  <si>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</si>
  <si>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</si>
  <si>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</si>
  <si>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</si>
  <si>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</si>
  <si>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</si>
  <si>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</si>
  <si>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</si>
  <si>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</si>
  <si>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</si>
  <si>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</si>
  <si>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</si>
  <si>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</si>
  <si>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</si>
  <si>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</si>
  <si>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</si>
  <si>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</si>
  <si>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</si>
  <si>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</si>
  <si>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</si>
  <si>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</si>
  <si>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</si>
  <si>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</si>
  <si>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</si>
  <si>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</si>
  <si>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</si>
  <si>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</si>
  <si>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</si>
  <si>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</si>
  <si>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</si>
  <si>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</si>
  <si>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</si>
  <si>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</si>
  <si>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</si>
  <si>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</si>
  <si>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</si>
  <si>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</si>
  <si>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</si>
  <si>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</si>
  <si>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</si>
  <si>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</si>
  <si>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</si>
  <si>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</si>
  <si>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</si>
  <si>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</si>
  <si>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</si>
  <si>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</si>
  <si>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</si>
  <si>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</si>
  <si>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</si>
  <si>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</si>
  <si>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</si>
  <si>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</si>
  <si>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</si>
  <si>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</si>
  <si>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</si>
  <si>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</si>
  <si>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</si>
  <si>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</si>
  <si>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</si>
  <si>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</si>
  <si>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</si>
  <si>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</si>
  <si>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</si>
  <si>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</si>
  <si>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</si>
  <si>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</si>
  <si>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</si>
  <si>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</si>
  <si>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</si>
  <si>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</si>
  <si>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</si>
  <si>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</si>
  <si>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</si>
  <si>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</si>
  <si>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</si>
  <si>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</si>
  <si>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</si>
  <si>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</si>
  <si>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</si>
  <si>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</si>
  <si>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</si>
  <si>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</si>
  <si>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</si>
  <si>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</si>
  <si>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</si>
  <si>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</si>
  <si>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</si>
  <si>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</si>
  <si>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</si>
  <si>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</si>
  <si>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</si>
  <si>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</si>
  <si>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</si>
  <si>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</si>
  <si>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</si>
  <si>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</si>
  <si>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</si>
  <si>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</si>
  <si>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</si>
  <si>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</si>
  <si>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</si>
  <si>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</si>
  <si>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</si>
  <si>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</si>
  <si>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</si>
  <si>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</si>
  <si>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</si>
  <si>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</si>
  <si>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</si>
  <si>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</si>
  <si>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</si>
  <si>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</si>
  <si>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</si>
  <si>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</si>
  <si>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</si>
  <si>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</si>
  <si>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</si>
  <si>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</si>
  <si>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</si>
  <si>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</si>
  <si>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</si>
  <si>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</si>
  <si>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</si>
  <si>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</si>
  <si>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</si>
  <si>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</si>
  <si>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</si>
  <si>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</si>
  <si>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</si>
  <si>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</si>
  <si>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</si>
  <si>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</si>
  <si>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</si>
  <si>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</si>
  <si>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</si>
  <si>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</si>
  <si>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</si>
  <si>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</si>
  <si>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</si>
  <si>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</si>
  <si>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</si>
  <si>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</si>
  <si>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</si>
  <si>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</si>
  <si>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</si>
  <si>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</si>
  <si>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</si>
  <si>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</si>
  <si>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</si>
  <si>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</si>
  <si>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</si>
  <si>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</si>
  <si>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</si>
  <si>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</si>
  <si>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</si>
  <si>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</si>
  <si>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</si>
  <si>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</si>
  <si>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</si>
  <si>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</si>
  <si>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</si>
  <si>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</si>
  <si>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</si>
  <si>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</si>
  <si>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</si>
  <si>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</si>
  <si>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</si>
  <si>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</si>
  <si>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</si>
  <si>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</si>
  <si>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</si>
  <si>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</si>
  <si>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</si>
  <si>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</si>
  <si>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</si>
  <si>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</si>
  <si>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</si>
  <si>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</si>
  <si>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</si>
  <si>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</si>
  <si>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</si>
  <si>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</si>
  <si>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</si>
  <si>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</si>
  <si>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</si>
  <si>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</si>
  <si>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</si>
  <si>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</si>
  <si>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</si>
  <si>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</si>
  <si>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</si>
  <si>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</si>
  <si>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</si>
  <si>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</si>
  <si>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</si>
  <si>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</si>
  <si>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</si>
  <si>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</si>
  <si>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</si>
  <si>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</si>
  <si>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</si>
  <si>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</si>
  <si>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</si>
  <si>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</si>
  <si>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</si>
  <si>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</si>
  <si>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</si>
  <si>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</si>
  <si>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</si>
  <si>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</si>
  <si>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</si>
  <si>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</si>
  <si>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</si>
  <si>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</si>
  <si>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</si>
  <si>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</si>
  <si>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</si>
  <si>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</si>
  <si>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</si>
  <si>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</si>
  <si>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</si>
  <si>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</si>
  <si>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</si>
  <si>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</si>
  <si>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</si>
  <si>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</si>
  <si>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</si>
  <si>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</si>
  <si>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</si>
  <si>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</si>
  <si>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</si>
  <si>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</si>
  <si>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</si>
  <si>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</si>
  <si>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</si>
  <si>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</si>
  <si>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</si>
  <si>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</si>
  <si>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</si>
  <si>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</si>
  <si>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</si>
  <si>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</si>
  <si>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</si>
  <si>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</si>
  <si>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</si>
  <si>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</si>
  <si>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</si>
  <si>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</si>
  <si>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</si>
  <si>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</si>
  <si>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</si>
  <si>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</si>
  <si>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</si>
  <si>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</si>
  <si>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</si>
  <si>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</si>
  <si>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</si>
  <si>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</si>
  <si>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</si>
  <si>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</si>
  <si>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</si>
  <si>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</si>
  <si>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</si>
  <si>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</si>
  <si>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</si>
  <si>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</si>
  <si>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</si>
  <si>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</si>
  <si>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</si>
  <si>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</si>
  <si>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</si>
  <si>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</si>
  <si>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</si>
  <si>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</si>
  <si>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</si>
  <si>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</si>
  <si>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</si>
  <si>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</si>
  <si>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</si>
  <si>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</si>
  <si>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</si>
  <si>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</si>
  <si>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</si>
  <si>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</si>
  <si>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</si>
  <si>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</si>
  <si>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</si>
  <si>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</si>
  <si>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</si>
  <si>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</si>
  <si>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</si>
  <si>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</si>
  <si>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</si>
  <si>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</si>
  <si>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</si>
  <si>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</si>
  <si>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</si>
  <si>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</si>
  <si>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</si>
  <si>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</si>
  <si>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</si>
  <si>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</si>
  <si>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</si>
  <si>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</si>
  <si>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</si>
  <si>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</si>
  <si>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</si>
  <si>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</si>
  <si>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</si>
  <si>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</si>
  <si>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</si>
  <si>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</si>
  <si>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</si>
  <si>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</si>
  <si>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</si>
  <si>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</si>
  <si>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</si>
  <si>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</si>
  <si>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</si>
  <si>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</si>
  <si>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</si>
  <si>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</si>
  <si>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</si>
  <si>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</si>
  <si>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</si>
  <si>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</si>
  <si>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</si>
  <si>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</si>
  <si>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</si>
  <si>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</si>
  <si>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</si>
  <si>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</si>
  <si>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</si>
  <si>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</si>
  <si>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</si>
  <si>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</si>
  <si>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</si>
  <si>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</si>
  <si>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</si>
  <si>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</si>
  <si>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</si>
  <si>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</si>
  <si>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</si>
  <si>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</si>
  <si>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</si>
  <si>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</si>
  <si>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</si>
  <si>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</si>
  <si>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</si>
  <si>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</si>
  <si>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</si>
  <si>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</si>
  <si>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</si>
  <si>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</si>
  <si>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</si>
  <si>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</si>
  <si>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</si>
  <si>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</si>
  <si>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</si>
  <si>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</si>
  <si>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</si>
  <si>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</si>
  <si>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</si>
  <si>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</si>
  <si>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</si>
  <si>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</si>
  <si>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</si>
  <si>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</si>
  <si>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</si>
  <si>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</si>
  <si>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</si>
  <si>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</si>
  <si>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</si>
  <si>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</si>
  <si>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</si>
  <si>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</si>
  <si>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</si>
  <si>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</si>
  <si>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</si>
  <si>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</si>
  <si>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</si>
  <si>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</si>
  <si>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</si>
  <si>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</si>
  <si>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</si>
  <si>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</si>
  <si>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</si>
  <si>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</si>
  <si>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</si>
  <si>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</si>
  <si>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</si>
  <si>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</si>
  <si>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</si>
  <si>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</si>
  <si>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</si>
  <si>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</si>
  <si>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</si>
  <si>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</si>
  <si>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</si>
  <si>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</si>
  <si>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</si>
  <si>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</si>
  <si>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</si>
  <si>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</si>
  <si>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</si>
  <si>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</si>
  <si>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</si>
  <si>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</si>
  <si>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</si>
  <si>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</si>
  <si>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</si>
  <si>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</si>
  <si>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</si>
  <si>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</si>
  <si>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</si>
  <si>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</si>
  <si>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</si>
  <si>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</si>
  <si>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</si>
  <si>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</si>
  <si>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</si>
  <si>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</si>
  <si>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</si>
  <si>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</si>
  <si>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</si>
  <si>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</si>
  <si>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</si>
  <si>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</si>
  <si>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</si>
  <si>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</si>
  <si>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</si>
  <si>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</si>
  <si>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</si>
  <si>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</si>
  <si>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</si>
  <si>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</si>
  <si>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</si>
  <si>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</si>
  <si>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</si>
  <si>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</si>
  <si>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</si>
  <si>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</si>
  <si>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</si>
  <si>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</si>
  <si>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</si>
  <si>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</si>
  <si>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</si>
  <si>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</si>
  <si>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</si>
  <si>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</si>
  <si>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</si>
  <si>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</si>
  <si>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</si>
  <si>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</si>
  <si>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</si>
  <si>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</si>
  <si>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</si>
  <si>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</si>
  <si>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</si>
  <si>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</si>
  <si>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</si>
  <si>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</si>
  <si>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</si>
  <si>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</si>
  <si>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</si>
  <si>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</si>
  <si>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</si>
  <si>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</si>
  <si>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</si>
  <si>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</si>
  <si>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</si>
  <si>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</si>
  <si>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</si>
  <si>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</si>
  <si>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</si>
  <si>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</si>
  <si>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</si>
  <si>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</si>
  <si>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</si>
  <si>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</si>
  <si>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</si>
  <si>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</si>
  <si>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</si>
  <si>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</si>
  <si>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</si>
  <si>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</si>
  <si>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</si>
  <si>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</si>
  <si>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</si>
  <si>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</si>
  <si>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</si>
  <si>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</si>
  <si>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</si>
  <si>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</si>
  <si>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</si>
  <si>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</si>
  <si>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</si>
  <si>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</si>
  <si>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</si>
  <si>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</si>
  <si>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</si>
  <si>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</si>
  <si>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</si>
  <si>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</si>
  <si>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</si>
  <si>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</si>
  <si>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</si>
  <si>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</si>
  <si>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</si>
  <si>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</si>
  <si>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</si>
  <si>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</si>
  <si>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</si>
  <si>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</si>
  <si>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</si>
  <si>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</si>
  <si>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</si>
  <si>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</si>
  <si>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</si>
  <si>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</si>
  <si>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</si>
  <si>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</si>
  <si>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</si>
  <si>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</si>
  <si>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</si>
  <si>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</si>
  <si>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</si>
  <si>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</si>
  <si>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</si>
  <si>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</si>
  <si>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</si>
  <si>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</si>
  <si>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</si>
  <si>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</si>
  <si>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</si>
  <si>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</si>
  <si>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</si>
  <si>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</si>
  <si>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</si>
  <si>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</si>
  <si>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</si>
  <si>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</si>
  <si>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</si>
  <si>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</si>
  <si>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</si>
  <si>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</si>
  <si>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</si>
  <si>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</si>
  <si>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</si>
  <si>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</si>
  <si>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</si>
  <si>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</si>
  <si>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</si>
  <si>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</si>
  <si>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</si>
  <si>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</si>
  <si>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</si>
  <si>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</si>
  <si>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</si>
  <si>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</si>
  <si>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</si>
  <si>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</si>
  <si>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</si>
  <si>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</si>
  <si>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</si>
  <si>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</si>
  <si>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</si>
  <si>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</si>
  <si>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</si>
  <si>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</si>
  <si>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</si>
  <si>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</si>
  <si>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</si>
  <si>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</si>
  <si>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</si>
  <si>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</si>
  <si>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</si>
  <si>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</si>
  <si>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</si>
  <si>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</si>
  <si>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</si>
  <si>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</si>
  <si>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</si>
  <si>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</si>
  <si>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</si>
  <si>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</si>
  <si>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</si>
  <si>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</si>
  <si>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</si>
  <si>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</si>
  <si>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</si>
  <si>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</si>
  <si>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</si>
  <si>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</si>
  <si>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</si>
  <si>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</si>
  <si>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</si>
  <si>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</si>
  <si>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</si>
  <si>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</si>
  <si>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</si>
  <si>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</si>
  <si>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</si>
  <si>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</si>
  <si>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</si>
  <si>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</si>
  <si>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</si>
  <si>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</si>
  <si>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</si>
  <si>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</si>
  <si>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</si>
  <si>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</si>
  <si>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</si>
  <si>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</si>
  <si>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</si>
  <si>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</si>
  <si>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</si>
  <si>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</si>
  <si>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</si>
  <si>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</si>
  <si>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</si>
  <si>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</si>
  <si>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</si>
  <si>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</si>
  <si>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</si>
  <si>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</si>
  <si>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</si>
  <si>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</si>
  <si>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</si>
  <si>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</si>
  <si>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</si>
  <si>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</si>
  <si>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</si>
  <si>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</si>
  <si>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</si>
  <si>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</si>
  <si>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</si>
  <si>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</si>
  <si>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</si>
  <si>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</si>
  <si>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</si>
  <si>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</si>
  <si>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</si>
  <si>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</si>
  <si>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</si>
  <si>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</si>
  <si>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</si>
  <si>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</si>
  <si>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</si>
  <si>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</si>
  <si>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</si>
  <si>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</si>
  <si>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</si>
  <si>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</si>
  <si>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</si>
  <si>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</si>
  <si>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</si>
  <si>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</si>
  <si>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</si>
  <si>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</si>
  <si>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</si>
  <si>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</si>
  <si>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</si>
  <si>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</si>
  <si>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</si>
  <si>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</si>
  <si>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</si>
  <si>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</si>
  <si>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</si>
  <si>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</si>
  <si>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</si>
  <si>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</si>
  <si>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</si>
  <si>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</si>
  <si>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</si>
  <si>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</si>
  <si>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</si>
  <si>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</si>
  <si>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</si>
  <si>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</si>
  <si>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</si>
  <si>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</si>
  <si>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</si>
  <si>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</si>
  <si>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</si>
  <si>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</si>
  <si>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</si>
  <si>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</si>
  <si>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</si>
  <si>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</si>
  <si>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</si>
  <si>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</si>
  <si>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</si>
  <si>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</si>
  <si>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</si>
  <si>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</si>
  <si>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</si>
  <si>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</si>
  <si>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</si>
  <si>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</si>
  <si>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</si>
  <si>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</si>
  <si>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</si>
  <si>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</si>
  <si>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</si>
  <si>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</si>
  <si>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</si>
  <si>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</si>
  <si>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</si>
  <si>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</si>
  <si>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</si>
  <si>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</si>
  <si>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</si>
  <si>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</si>
  <si>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</si>
  <si>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</si>
  <si>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</si>
  <si>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</si>
  <si>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</si>
  <si>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</si>
  <si>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</si>
  <si>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</si>
  <si>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</si>
  <si>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</si>
  <si>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</si>
  <si>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</si>
  <si>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</si>
  <si>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</si>
  <si>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</si>
  <si>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</si>
  <si>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</si>
  <si>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</si>
  <si>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</si>
  <si>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</si>
  <si>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</si>
  <si>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</si>
  <si>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</si>
  <si>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</si>
  <si>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</si>
  <si>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</si>
  <si>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</si>
  <si>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</si>
  <si>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</si>
  <si>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</si>
  <si>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</si>
  <si>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</si>
  <si>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</si>
  <si>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</si>
  <si>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</si>
  <si>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</si>
  <si>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</si>
  <si>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</si>
  <si>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</si>
  <si>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</si>
  <si>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</si>
  <si>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</si>
  <si>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</si>
  <si>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</si>
  <si>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</si>
  <si>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</si>
  <si>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</si>
  <si>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</si>
  <si>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</si>
  <si>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</si>
  <si>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</si>
  <si>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</si>
  <si>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</si>
  <si>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</si>
  <si>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</si>
  <si>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</si>
  <si>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</si>
  <si>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</si>
  <si>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</si>
  <si>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</si>
  <si>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</si>
  <si>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</si>
  <si>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</si>
  <si>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</si>
  <si>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</si>
  <si>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</si>
  <si>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</si>
  <si>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</si>
  <si>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</si>
  <si>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</si>
  <si>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</si>
  <si>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</si>
  <si>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</si>
  <si>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</si>
  <si>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</si>
  <si>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</si>
  <si>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</si>
  <si>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</si>
  <si>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</si>
  <si>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</si>
  <si>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</si>
  <si>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</si>
  <si>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</si>
  <si>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</si>
  <si>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</si>
  <si>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</si>
  <si>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</si>
  <si>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</si>
  <si>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</si>
  <si>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</si>
  <si>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</si>
  <si>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</si>
  <si>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</si>
  <si>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</si>
  <si>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</si>
  <si>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</si>
  <si>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</si>
  <si>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</si>
  <si>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</si>
  <si>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</si>
  <si>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</si>
  <si>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</si>
  <si>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</si>
  <si>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</si>
  <si>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</si>
  <si>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</si>
  <si>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</si>
  <si>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</si>
  <si>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</si>
  <si>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</si>
  <si>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</si>
  <si>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</si>
  <si>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</si>
  <si>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</si>
  <si>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</si>
  <si>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</si>
  <si>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</si>
  <si>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</si>
  <si>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</si>
  <si>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</si>
  <si>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</si>
  <si>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</si>
  <si>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</si>
  <si>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</si>
  <si>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</si>
  <si>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</si>
  <si>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</si>
  <si>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</si>
  <si>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</si>
  <si>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</si>
  <si>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</si>
  <si>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</si>
  <si>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</si>
  <si>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</si>
  <si>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</si>
  <si>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</si>
  <si>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</si>
  <si>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</si>
  <si>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</si>
  <si>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</si>
  <si>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</si>
  <si>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</si>
  <si>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</si>
  <si>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</si>
  <si>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</si>
  <si>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</si>
  <si>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</si>
  <si>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</si>
  <si>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</si>
  <si>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</si>
  <si>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</si>
  <si>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</si>
  <si>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</si>
  <si>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</si>
  <si>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</si>
  <si>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</si>
  <si>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</si>
  <si>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</si>
  <si>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</si>
  <si>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</si>
  <si>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</si>
  <si>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</si>
  <si>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</si>
  <si>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</si>
  <si>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</si>
  <si>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</si>
  <si>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</si>
  <si>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</si>
  <si>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</si>
  <si>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</si>
  <si>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</si>
  <si>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</si>
  <si>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</si>
  <si>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</si>
  <si>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</si>
  <si>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</si>
  <si>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</si>
  <si>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</si>
  <si>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</si>
  <si>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</si>
  <si>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</si>
  <si>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</si>
  <si>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</si>
  <si>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</si>
  <si>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</si>
  <si>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</si>
  <si>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</si>
  <si>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</si>
  <si>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</si>
  <si>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</si>
  <si>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</si>
  <si>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</si>
  <si>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</si>
  <si>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</si>
  <si>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</si>
  <si>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</si>
  <si>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</si>
  <si>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</si>
  <si>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</si>
  <si>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</si>
  <si>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</si>
  <si>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</si>
  <si>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</si>
  <si>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</si>
  <si>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</si>
  <si>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</si>
  <si>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</si>
  <si>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</si>
  <si>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</si>
  <si>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</si>
  <si>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</si>
  <si>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</si>
  <si>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</si>
  <si>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</si>
  <si>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</si>
  <si>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</si>
  <si>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</si>
  <si>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</si>
  <si>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</si>
  <si>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</si>
  <si>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</si>
  <si>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</si>
  <si>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</si>
  <si>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</si>
  <si>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</si>
  <si>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</si>
  <si>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</si>
  <si>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</si>
  <si>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</si>
  <si>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</si>
  <si>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</si>
  <si>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</si>
  <si>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</si>
  <si>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</si>
  <si>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</si>
  <si>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</si>
  <si>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</si>
  <si>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</si>
  <si>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</si>
  <si>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</si>
  <si>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</si>
  <si>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</si>
  <si>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</si>
  <si>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</si>
  <si>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</si>
  <si>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</si>
  <si>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</si>
  <si>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</si>
  <si>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</si>
  <si>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</si>
  <si>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</si>
  <si>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</si>
  <si>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</si>
  <si>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</si>
  <si>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</si>
  <si>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</si>
  <si>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</si>
  <si>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</si>
  <si>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</si>
  <si>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</si>
  <si>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</si>
  <si>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</si>
  <si>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</si>
  <si>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</si>
  <si>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</si>
  <si>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</si>
  <si>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</si>
  <si>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</si>
  <si>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</si>
  <si>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</si>
  <si>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</si>
  <si>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</si>
  <si>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</si>
  <si>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</si>
  <si>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</si>
  <si>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</si>
  <si>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</si>
  <si>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</si>
  <si>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</si>
  <si>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</si>
  <si>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</si>
  <si>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</si>
  <si>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</si>
  <si>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</si>
  <si>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</si>
  <si>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</si>
  <si>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</si>
  <si>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</si>
  <si>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</si>
  <si>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</si>
  <si>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</si>
  <si>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</si>
  <si>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</si>
  <si>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</si>
  <si>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</si>
  <si>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</si>
  <si>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</si>
  <si>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</si>
  <si>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</si>
  <si>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</si>
  <si>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</si>
  <si>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</si>
  <si>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</si>
  <si>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</si>
  <si>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</si>
  <si>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</si>
  <si>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</si>
  <si>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</si>
  <si>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</si>
  <si>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</si>
  <si>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</si>
  <si>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</si>
  <si>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</si>
  <si>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</si>
  <si>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</si>
  <si>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</si>
  <si>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</si>
  <si>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</si>
  <si>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</si>
  <si>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</si>
  <si>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</si>
  <si>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</si>
  <si>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</si>
  <si>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</si>
  <si>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</si>
  <si>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</si>
  <si>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</si>
  <si>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</si>
  <si>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</si>
  <si>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</si>
  <si>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</si>
  <si>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</si>
  <si>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</si>
  <si>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</si>
  <si>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</si>
  <si>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</si>
  <si>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</si>
  <si>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</si>
  <si>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</si>
  <si>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</si>
  <si>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</si>
  <si>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</si>
  <si>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</si>
  <si>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</si>
  <si>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</si>
  <si>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</si>
  <si>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</si>
  <si>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</si>
  <si>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</si>
  <si>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</si>
  <si>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</si>
  <si>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</si>
  <si>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</si>
  <si>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</si>
  <si>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</si>
  <si>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</si>
  <si>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</si>
  <si>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</si>
  <si>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</si>
  <si>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</si>
  <si>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</si>
  <si>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</si>
  <si>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</si>
  <si>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</si>
  <si>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</si>
  <si>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</si>
  <si>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</si>
  <si>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</si>
  <si>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</si>
  <si>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</si>
  <si>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</si>
  <si>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</si>
  <si>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</si>
  <si>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</si>
  <si>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</si>
  <si>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</si>
  <si>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</si>
  <si>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</si>
  <si>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</si>
  <si>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</si>
  <si>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</si>
  <si>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</si>
  <si>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</si>
  <si>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</si>
  <si>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</si>
  <si>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</si>
  <si>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</si>
  <si>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</si>
  <si>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</si>
  <si>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</si>
  <si>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</si>
  <si>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</si>
  <si>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</si>
  <si>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</si>
  <si>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</si>
  <si>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</si>
  <si>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</si>
  <si>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</si>
  <si>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</si>
  <si>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</si>
  <si>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</si>
  <si>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</si>
  <si>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</si>
  <si>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</si>
  <si>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</si>
  <si>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</si>
  <si>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</si>
  <si>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</si>
  <si>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</si>
  <si>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</si>
  <si>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</si>
  <si>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</si>
  <si>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</si>
  <si>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</si>
  <si>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</si>
  <si>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</si>
  <si>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</si>
  <si>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</si>
  <si>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</si>
  <si>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</si>
  <si>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</si>
  <si>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</si>
  <si>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</si>
  <si>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</si>
  <si>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</si>
  <si>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</si>
  <si>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</si>
  <si>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</si>
  <si>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</si>
  <si>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</si>
  <si>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</si>
  <si>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</si>
  <si>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</si>
  <si>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</si>
  <si>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</si>
  <si>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</si>
  <si>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</si>
  <si>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</si>
  <si>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</si>
  <si>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</si>
  <si>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</si>
  <si>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</si>
  <si>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</si>
  <si>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</si>
  <si>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</si>
  <si>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</si>
  <si>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</si>
  <si>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</si>
  <si>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</si>
  <si>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</si>
  <si>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</si>
  <si>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</si>
  <si>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</si>
  <si>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</si>
  <si>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</si>
  <si>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</si>
  <si>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</si>
  <si>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</si>
  <si>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</si>
  <si>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</si>
  <si>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</si>
  <si>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</si>
  <si>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</si>
  <si>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</si>
  <si>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</si>
  <si>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</si>
  <si>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</si>
  <si>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</si>
  <si>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</si>
  <si>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</si>
  <si>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</si>
  <si>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</si>
  <si>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</si>
  <si>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</si>
  <si>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</si>
  <si>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</si>
  <si>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</si>
  <si>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</si>
  <si>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</si>
  <si>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</si>
  <si>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</si>
  <si>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</si>
  <si>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</si>
  <si>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</si>
  <si>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</si>
  <si>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</si>
  <si>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</si>
  <si>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</si>
  <si>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</si>
  <si>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</si>
  <si>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</si>
  <si>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</si>
  <si>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</si>
  <si>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</si>
  <si>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</si>
  <si>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</si>
  <si>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</si>
  <si>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</si>
  <si>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</si>
  <si>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</si>
  <si>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</si>
  <si>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</si>
  <si>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</si>
  <si>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</si>
  <si>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</si>
  <si>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</si>
  <si>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</si>
  <si>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</si>
  <si>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</si>
  <si>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</si>
  <si>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</si>
  <si>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</si>
  <si>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</si>
  <si>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</si>
  <si>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</si>
  <si>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</si>
  <si>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</si>
  <si>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</si>
  <si>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</si>
  <si>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</si>
  <si>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</si>
  <si>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</si>
  <si>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</si>
  <si>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</si>
  <si>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</si>
  <si>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</si>
  <si>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</si>
  <si>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</si>
  <si>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</si>
  <si>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</si>
  <si>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</si>
  <si>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</si>
  <si>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</si>
  <si>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</si>
  <si>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</si>
  <si>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</si>
  <si>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</si>
  <si>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</si>
  <si>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</si>
  <si>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</si>
  <si>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</si>
  <si>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</si>
  <si>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</si>
  <si>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</si>
  <si>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</si>
  <si>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</si>
  <si>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</si>
  <si>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</si>
  <si>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</si>
  <si>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</si>
  <si>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</si>
  <si>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</si>
  <si>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</si>
  <si>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</si>
  <si>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</si>
  <si>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</si>
  <si>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</si>
  <si>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</si>
  <si>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</si>
  <si>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</si>
  <si>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</si>
  <si>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</si>
  <si>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</si>
  <si>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</si>
  <si>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</si>
  <si>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</si>
  <si>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</si>
  <si>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</si>
  <si>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</si>
  <si>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</si>
  <si>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</si>
  <si>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</si>
  <si>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</si>
  <si>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</si>
  <si>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</si>
  <si>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</si>
  <si>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</si>
  <si>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</si>
  <si>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</si>
  <si>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</si>
  <si>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</si>
  <si>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</si>
  <si>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</si>
  <si>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</si>
  <si>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</si>
  <si>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</si>
  <si>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</si>
  <si>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</si>
  <si>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</si>
  <si>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</si>
  <si>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</si>
  <si>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</si>
  <si>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</si>
  <si>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</si>
  <si>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</si>
  <si>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</si>
  <si>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</si>
  <si>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</si>
  <si>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</si>
  <si>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</si>
  <si>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</si>
  <si>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</si>
  <si>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</si>
  <si>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</si>
  <si>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</si>
  <si>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</si>
  <si>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</si>
  <si>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</si>
  <si>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</si>
  <si>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</si>
  <si>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</si>
  <si>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</si>
  <si>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</si>
  <si>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</si>
  <si>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</si>
  <si>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</si>
  <si>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</si>
  <si>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</si>
  <si>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</si>
  <si>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</si>
  <si>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</si>
  <si>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</si>
  <si>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</si>
  <si>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</si>
  <si>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</si>
  <si>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</si>
  <si>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</si>
  <si>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</si>
  <si>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</si>
  <si>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</si>
  <si>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</si>
  <si>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</si>
  <si>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</si>
  <si>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</si>
  <si>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</si>
  <si>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</si>
  <si>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</si>
  <si>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</si>
  <si>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</si>
  <si>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</si>
  <si>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</si>
  <si>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</si>
  <si>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</si>
  <si>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</si>
  <si>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</si>
  <si>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</si>
  <si>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</si>
  <si>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</si>
  <si>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</si>
  <si>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</si>
  <si>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</si>
  <si>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</si>
  <si>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</si>
  <si>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</si>
  <si>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</si>
  <si>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</si>
  <si>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</si>
  <si>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</si>
  <si>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</si>
  <si>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</si>
  <si>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</si>
  <si>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</si>
  <si>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</si>
  <si>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</si>
  <si>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</si>
  <si>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</si>
  <si>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</si>
  <si>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</si>
  <si>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</si>
  <si>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</si>
  <si>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</si>
  <si>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</si>
  <si>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</si>
  <si>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</si>
  <si>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</si>
  <si>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</si>
  <si>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</si>
  <si>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</si>
  <si>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</si>
  <si>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</si>
  <si>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</si>
  <si>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</si>
  <si>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</si>
  <si>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</si>
  <si>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</si>
  <si>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</si>
  <si>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</si>
  <si>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</si>
  <si>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</si>
  <si>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</si>
  <si>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</si>
  <si>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</si>
  <si>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</si>
  <si>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</si>
  <si>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</si>
  <si>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</si>
  <si>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</si>
  <si>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</si>
  <si>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</si>
  <si>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</si>
  <si>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</si>
  <si>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</si>
  <si>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</si>
  <si>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</si>
  <si>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</si>
  <si>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</si>
  <si>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</si>
  <si>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</si>
  <si>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</si>
  <si>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</si>
  <si>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</si>
  <si>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</si>
  <si>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</si>
  <si>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</si>
  <si>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</si>
  <si>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</si>
  <si>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</si>
  <si>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</si>
  <si>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</si>
  <si>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</si>
  <si>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</si>
  <si>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</si>
  <si>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</si>
  <si>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</si>
  <si>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</si>
  <si>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</si>
  <si>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</si>
  <si>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</si>
  <si>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</si>
  <si>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</si>
  <si>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</si>
  <si>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</si>
  <si>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</si>
  <si>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</si>
  <si>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</si>
  <si>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</si>
  <si>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</si>
  <si>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</si>
  <si>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</si>
  <si>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</si>
  <si>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</si>
  <si>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</si>
  <si>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</si>
  <si>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</si>
  <si>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</si>
  <si>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</si>
  <si>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</si>
  <si>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</si>
  <si>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</si>
  <si>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</si>
  <si>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</si>
  <si>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</si>
  <si>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</si>
  <si>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</si>
  <si>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</si>
  <si>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</si>
  <si>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</si>
  <si>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</si>
  <si>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</si>
  <si>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</si>
  <si>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</si>
  <si>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</si>
  <si>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</si>
  <si>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</si>
  <si>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</si>
  <si>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</si>
  <si>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</si>
  <si>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</si>
  <si>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</si>
  <si>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</si>
  <si>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</si>
  <si>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</si>
  <si>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</si>
  <si>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</si>
  <si>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</si>
  <si>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</si>
  <si>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</si>
  <si>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</si>
  <si>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</si>
  <si>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</si>
  <si>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</si>
  <si>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</si>
  <si>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</si>
  <si>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</si>
  <si>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</si>
  <si>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</si>
  <si>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</si>
  <si>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</si>
  <si>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</si>
  <si>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</si>
  <si>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</si>
  <si>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</si>
  <si>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</si>
  <si>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</si>
  <si>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</si>
  <si>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</si>
  <si>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</si>
  <si>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</si>
  <si>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</si>
  <si>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</si>
  <si>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</si>
  <si>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</si>
  <si>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</si>
  <si>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</si>
  <si>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</si>
  <si>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</si>
  <si>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</si>
  <si>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</si>
  <si>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</si>
  <si>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</si>
  <si>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</si>
  <si>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</si>
  <si>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</si>
  <si>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</si>
  <si>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</si>
  <si>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</si>
  <si>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</si>
  <si>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</si>
  <si>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</si>
  <si>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</si>
  <si>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</si>
  <si>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</si>
  <si>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</si>
  <si>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</si>
  <si>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</si>
  <si>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</si>
  <si>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</si>
  <si>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</si>
  <si>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</si>
  <si>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</si>
  <si>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</si>
  <si>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</si>
  <si>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</si>
  <si>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</si>
  <si>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</si>
  <si>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</si>
  <si>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</si>
  <si>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</si>
  <si>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</si>
  <si>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</si>
  <si>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</si>
  <si>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</si>
  <si>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</si>
  <si>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</si>
  <si>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</si>
  <si>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</si>
  <si>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</si>
  <si>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</si>
  <si>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</si>
  <si>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</si>
  <si>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</si>
  <si>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</si>
  <si>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</si>
  <si>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</si>
  <si>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</si>
  <si>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</si>
  <si>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</si>
  <si>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</si>
  <si>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</si>
  <si>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</si>
  <si>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</si>
  <si>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</si>
  <si>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</si>
  <si>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</si>
  <si>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</si>
  <si>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</si>
  <si>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</si>
  <si>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</si>
  <si>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</si>
  <si>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</si>
  <si>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</si>
  <si>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</si>
  <si>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</si>
  <si>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</si>
  <si>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</si>
  <si>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</si>
  <si>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</si>
  <si>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</si>
  <si>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</si>
  <si>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</si>
  <si>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</si>
  <si>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</si>
  <si>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</si>
  <si>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</si>
  <si>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</si>
  <si>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</si>
  <si>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</si>
  <si>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</si>
  <si>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</si>
  <si>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</si>
  <si>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</si>
  <si>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</si>
  <si>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</si>
  <si>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</si>
  <si>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</si>
  <si>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</si>
  <si>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</si>
  <si>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</si>
  <si>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</si>
  <si>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</si>
  <si>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</si>
  <si>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</si>
  <si>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</si>
  <si>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</si>
  <si>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</si>
  <si>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</si>
  <si>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</si>
  <si>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</si>
  <si>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</si>
  <si>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</si>
  <si>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</si>
  <si>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</si>
  <si>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</si>
  <si>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</si>
  <si>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</si>
  <si>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</si>
  <si>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</si>
  <si>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</si>
  <si>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</si>
  <si>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</si>
  <si>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</si>
  <si>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</si>
  <si>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</si>
  <si>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</si>
  <si>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</si>
  <si>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</si>
  <si>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</si>
  <si>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</si>
  <si>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</si>
  <si>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</si>
  <si>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</si>
  <si>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</si>
  <si>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</si>
  <si>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</si>
  <si>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</si>
  <si>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</si>
  <si>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</si>
  <si>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</si>
  <si>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</si>
  <si>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</si>
  <si>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</si>
  <si>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</si>
  <si>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</si>
  <si>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</si>
  <si>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</si>
  <si>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</si>
  <si>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</si>
  <si>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</si>
  <si>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</si>
  <si>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</si>
  <si>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</si>
  <si>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</si>
  <si>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</si>
  <si>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</si>
  <si>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</si>
  <si>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</si>
  <si>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</si>
  <si>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</si>
  <si>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</si>
  <si>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</si>
  <si>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</si>
  <si>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</si>
  <si>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</si>
  <si>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</si>
  <si>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</si>
  <si>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</si>
  <si>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</si>
  <si>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</si>
  <si>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</si>
  <si>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</si>
  <si>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</si>
  <si>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</si>
  <si>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</si>
  <si>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</si>
  <si>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</si>
  <si>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</si>
  <si>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</si>
  <si>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</si>
  <si>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</si>
  <si>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</si>
  <si>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</si>
  <si>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</si>
  <si>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</si>
  <si>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</si>
  <si>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</si>
  <si>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</si>
  <si>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</si>
  <si>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</si>
  <si>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</si>
  <si>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</si>
  <si>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</si>
  <si>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</si>
  <si>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</si>
  <si>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</si>
  <si>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</si>
  <si>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</si>
  <si>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</si>
  <si>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</si>
  <si>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</si>
  <si>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</si>
  <si>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</si>
  <si>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</si>
  <si>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</si>
  <si>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</si>
  <si>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</si>
  <si>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</si>
  <si>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</si>
  <si>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</si>
  <si>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</si>
  <si>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</si>
  <si>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</si>
  <si>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</si>
  <si>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</si>
  <si>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</si>
  <si>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</si>
  <si>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</si>
  <si>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</si>
  <si>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</si>
  <si>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</si>
  <si>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</si>
  <si>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</si>
  <si>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</si>
  <si>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</si>
  <si>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</si>
  <si>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</si>
  <si>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</si>
  <si>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</si>
  <si>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</si>
  <si>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</si>
  <si>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</si>
  <si>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</si>
  <si>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</si>
  <si>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</si>
  <si>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</si>
  <si>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</si>
  <si>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</si>
  <si>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</si>
  <si>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</si>
  <si>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</si>
  <si>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</si>
  <si>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</si>
  <si>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</si>
  <si>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</si>
  <si>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</si>
  <si>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</si>
  <si>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</si>
  <si>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</si>
  <si>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</si>
  <si>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</si>
  <si>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</si>
  <si>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</si>
  <si>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</si>
  <si>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</si>
  <si>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</si>
  <si>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</si>
  <si>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</si>
  <si>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</si>
  <si>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</si>
  <si>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</si>
  <si>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</si>
  <si>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</si>
  <si>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</si>
  <si>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</si>
  <si>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</si>
  <si>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</si>
  <si>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</si>
  <si>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</si>
  <si>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</si>
  <si>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</si>
  <si>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</si>
  <si>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</si>
  <si>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</si>
  <si>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</si>
  <si>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</si>
  <si>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</si>
  <si>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</si>
  <si>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</si>
  <si>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</si>
  <si>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</si>
  <si>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</si>
  <si>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</si>
  <si>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</si>
  <si>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</si>
  <si>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</si>
  <si>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</si>
  <si>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</si>
  <si>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</si>
  <si>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</si>
  <si>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</si>
  <si>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</si>
  <si>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</si>
  <si>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</si>
  <si>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</si>
  <si>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</si>
  <si>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</si>
  <si>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</si>
  <si>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</si>
  <si>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</si>
  <si>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</si>
  <si>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</si>
  <si>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</si>
  <si>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</si>
  <si>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</si>
  <si>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</si>
  <si>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</si>
  <si>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</si>
  <si>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</si>
  <si>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</si>
  <si>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</si>
  <si>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</si>
  <si>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</si>
  <si>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</si>
  <si>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</si>
  <si>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</si>
  <si>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</si>
  <si>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</si>
  <si>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</si>
  <si>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</si>
  <si>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</si>
  <si>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</si>
  <si>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</si>
  <si>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</si>
  <si>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</si>
  <si>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</si>
  <si>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</si>
  <si>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</si>
  <si>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</si>
  <si>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</si>
  <si>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</si>
  <si>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</si>
  <si>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</si>
  <si>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</si>
  <si>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</si>
  <si>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</si>
  <si>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</si>
  <si>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</si>
  <si>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</si>
  <si>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</si>
  <si>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</si>
  <si>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</si>
  <si>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</si>
  <si>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</si>
  <si>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</si>
  <si>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</si>
  <si>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</si>
  <si>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</si>
  <si>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</si>
  <si>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</si>
  <si>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</si>
  <si>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</si>
  <si>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</si>
  <si>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</si>
  <si>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</si>
  <si>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</si>
  <si>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</si>
  <si>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</si>
  <si>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</si>
  <si>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</si>
  <si>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</si>
  <si>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</si>
  <si>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</si>
  <si>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</si>
  <si>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</si>
  <si>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</si>
  <si>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</si>
  <si>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</si>
  <si>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</si>
  <si>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</si>
  <si>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</si>
  <si>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</si>
  <si>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</si>
  <si>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</si>
  <si>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</si>
  <si>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</si>
  <si>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</si>
  <si>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</si>
  <si>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</si>
  <si>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</si>
  <si>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</si>
  <si>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</si>
  <si>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</si>
  <si>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</si>
  <si>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</si>
  <si>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</si>
  <si>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</si>
  <si>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</si>
  <si>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</si>
  <si>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</si>
  <si>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</si>
  <si>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</si>
  <si>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</si>
  <si>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</si>
  <si>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</si>
  <si>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</si>
  <si>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</si>
  <si>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</si>
  <si>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</si>
  <si>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</si>
  <si>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</si>
  <si>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</si>
  <si>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</si>
  <si>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</si>
  <si>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</si>
  <si>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</si>
  <si>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</si>
  <si>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</si>
  <si>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</si>
  <si>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</si>
  <si>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</si>
  <si>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</si>
  <si>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</si>
  <si>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</si>
  <si>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</si>
  <si>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</si>
  <si>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</si>
  <si>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</si>
  <si>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</si>
  <si>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</si>
  <si>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</si>
  <si>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</si>
  <si>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</si>
  <si>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</si>
  <si>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</si>
  <si>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</si>
  <si>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</si>
  <si>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</si>
  <si>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</si>
  <si>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</si>
  <si>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</si>
  <si>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</si>
  <si>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</si>
  <si>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</si>
  <si>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</si>
  <si>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</si>
  <si>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</si>
  <si>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</si>
  <si>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</si>
  <si>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</si>
  <si>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</si>
  <si>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</si>
  <si>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</si>
  <si>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</si>
  <si>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</si>
  <si>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</si>
  <si>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</si>
  <si>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</si>
  <si>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</si>
  <si>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</si>
  <si>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</si>
  <si>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</si>
  <si>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</si>
  <si>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</si>
  <si>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</si>
  <si>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</si>
  <si>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</si>
  <si>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</si>
  <si>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</si>
  <si>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</si>
  <si>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</si>
  <si>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</si>
  <si>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</si>
  <si>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</si>
  <si>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</si>
  <si>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</si>
  <si>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</si>
  <si>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</si>
  <si>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</si>
  <si>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</si>
  <si>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</si>
  <si>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</si>
  <si>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</si>
  <si>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</si>
  <si>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</si>
  <si>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</si>
  <si>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</si>
  <si>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</si>
  <si>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</si>
  <si>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</si>
  <si>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</si>
  <si>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</si>
  <si>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</si>
  <si>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</si>
  <si>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</si>
  <si>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</si>
  <si>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</si>
  <si>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</si>
  <si>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</si>
  <si>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</si>
  <si>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</si>
  <si>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</si>
  <si>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</si>
  <si>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</si>
  <si>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</si>
  <si>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</si>
  <si>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</si>
  <si>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</si>
  <si>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</si>
  <si>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</si>
  <si>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</si>
  <si>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</si>
  <si>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</si>
  <si>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</si>
  <si>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</si>
  <si>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</si>
  <si>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</si>
  <si>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</si>
  <si>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</si>
  <si>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</si>
  <si>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</si>
  <si>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</si>
  <si>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</si>
  <si>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</si>
  <si>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</si>
  <si>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</si>
  <si>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</si>
  <si>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</si>
  <si>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</si>
  <si>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</si>
  <si>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</si>
  <si>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</si>
  <si>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</si>
  <si>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</si>
  <si>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</si>
  <si>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</si>
  <si>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</si>
  <si>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</si>
  <si>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</si>
  <si>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</si>
  <si>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</si>
  <si>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</si>
  <si>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</si>
  <si>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</si>
  <si>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</si>
  <si>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</si>
  <si>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</si>
  <si>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</si>
  <si>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</si>
  <si>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</si>
  <si>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</si>
  <si>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</si>
  <si>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</si>
  <si>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</si>
  <si>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</si>
  <si>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</si>
  <si>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</si>
  <si>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</si>
  <si>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</si>
  <si>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</si>
  <si>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</si>
  <si>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</si>
  <si>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</si>
  <si>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</si>
  <si>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</si>
  <si>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</si>
  <si>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</si>
  <si>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</si>
  <si>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</si>
  <si>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</si>
  <si>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</si>
  <si>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</si>
  <si>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</si>
  <si>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</si>
  <si>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</si>
  <si>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</si>
  <si>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</si>
  <si>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</si>
  <si>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</si>
  <si>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</si>
  <si>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</si>
  <si>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</si>
  <si>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</si>
  <si>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</si>
  <si>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</si>
  <si>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</si>
  <si>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</si>
  <si>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</si>
  <si>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</si>
  <si>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</si>
  <si>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</si>
  <si>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</si>
  <si>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</si>
  <si>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</si>
  <si>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</si>
  <si>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</si>
  <si>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</si>
  <si>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</si>
  <si>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</si>
  <si>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</si>
  <si>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</si>
  <si>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</si>
  <si>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</si>
  <si>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</si>
  <si>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</si>
  <si>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</si>
  <si>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</si>
  <si>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</si>
  <si>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</si>
  <si>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</si>
  <si>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</si>
  <si>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</si>
  <si>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</si>
  <si>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</si>
  <si>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</si>
  <si>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</si>
  <si>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</si>
  <si>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</si>
  <si>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</si>
  <si>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</si>
  <si>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</si>
  <si>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</si>
  <si>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</si>
  <si>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</si>
  <si>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</si>
  <si>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</si>
  <si>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</si>
  <si>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</si>
  <si>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</si>
  <si>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</si>
  <si>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</si>
  <si>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</si>
  <si>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</si>
  <si>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</si>
  <si>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</si>
  <si>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</si>
  <si>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</si>
  <si>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</si>
  <si>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</si>
  <si>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</si>
  <si>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</si>
  <si>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</si>
  <si>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</si>
  <si>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</si>
  <si>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</si>
  <si>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</si>
  <si>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</si>
  <si>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</si>
  <si>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</si>
  <si>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</si>
  <si>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</si>
  <si>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</si>
  <si>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</si>
  <si>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</si>
  <si>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</si>
  <si>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</si>
  <si>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</si>
  <si>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</si>
  <si>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</si>
  <si>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</si>
  <si>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</si>
  <si>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</si>
  <si>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</si>
  <si>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</si>
  <si>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</si>
  <si>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</si>
  <si>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</si>
  <si>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</si>
  <si>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</si>
  <si>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</si>
  <si>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</si>
  <si>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</si>
  <si>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</si>
  <si>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</si>
  <si>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</si>
  <si>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</si>
  <si>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</si>
  <si>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</si>
  <si>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</si>
  <si>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</si>
  <si>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</si>
  <si>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</si>
  <si>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</si>
  <si>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</si>
  <si>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</si>
  <si>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</si>
  <si>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</si>
  <si>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</si>
  <si>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</si>
  <si>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</si>
  <si>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</si>
  <si>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</si>
  <si>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</si>
  <si>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</si>
  <si>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</si>
  <si>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</si>
  <si>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</si>
  <si>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</si>
  <si>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</si>
  <si>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</si>
  <si>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</si>
  <si>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</si>
  <si>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</si>
  <si>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</si>
  <si>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</si>
  <si>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</si>
  <si>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</si>
  <si>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</si>
  <si>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</si>
  <si>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</si>
  <si>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</si>
  <si>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</si>
  <si>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</si>
  <si>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</si>
  <si>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</si>
  <si>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</si>
  <si>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</si>
  <si>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</si>
  <si>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</si>
  <si>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</si>
  <si>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</si>
  <si>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</si>
  <si>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</si>
  <si>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</si>
  <si>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</si>
  <si>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</si>
  <si>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</si>
  <si>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</si>
  <si>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</si>
  <si>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</si>
  <si>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</si>
  <si>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</si>
  <si>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</si>
  <si>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</si>
  <si>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</si>
  <si>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</si>
  <si>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</si>
  <si>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</si>
  <si>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</si>
  <si>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</si>
  <si>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</si>
  <si>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</si>
  <si>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</si>
  <si>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</si>
  <si>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</si>
  <si>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</si>
  <si>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</si>
  <si>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</si>
  <si>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</si>
  <si>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</si>
  <si>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</si>
  <si>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</si>
  <si>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</si>
  <si>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</si>
  <si>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</si>
  <si>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</si>
  <si>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</si>
  <si>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</si>
  <si>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</si>
  <si>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</si>
  <si>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</si>
  <si>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</si>
  <si>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</si>
  <si>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</si>
  <si>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</si>
  <si>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</si>
  <si>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</si>
  <si>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</si>
  <si>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</si>
  <si>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</si>
  <si>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</si>
  <si>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</si>
  <si>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</si>
  <si>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</si>
  <si>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</si>
  <si>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</si>
  <si>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</si>
  <si>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</si>
  <si>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</si>
  <si>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</si>
  <si>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</si>
  <si>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</si>
  <si>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</si>
  <si>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</si>
  <si>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</si>
  <si>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</si>
  <si>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</si>
  <si>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</si>
  <si>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</si>
  <si>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</si>
  <si>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</si>
  <si>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</si>
  <si>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</si>
  <si>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</si>
  <si>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</si>
  <si>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</si>
  <si>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</si>
  <si>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</si>
  <si>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</si>
  <si>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</si>
  <si>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</si>
  <si>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</si>
  <si>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</si>
  <si>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</si>
  <si>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</si>
  <si>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</si>
  <si>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</si>
  <si>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</si>
  <si>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</si>
  <si>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</si>
  <si>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</si>
  <si>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</si>
  <si>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</si>
  <si>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</si>
  <si>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</si>
  <si>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</si>
  <si>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</si>
  <si>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</si>
  <si>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</si>
  <si>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</si>
  <si>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</si>
  <si>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</si>
  <si>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</si>
  <si>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</si>
  <si>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</si>
  <si>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</si>
  <si>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</si>
  <si>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</si>
  <si>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</si>
  <si>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</si>
  <si>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</si>
  <si>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</si>
  <si>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</si>
  <si>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</si>
  <si>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</si>
  <si>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</si>
  <si>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</si>
  <si>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</si>
  <si>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</si>
  <si>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</si>
  <si>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</si>
  <si>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</si>
  <si>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</si>
  <si>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</si>
  <si>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</si>
  <si>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</si>
  <si>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</si>
  <si>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</si>
  <si>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</si>
  <si>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</si>
  <si>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</si>
  <si>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</si>
  <si>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</si>
  <si>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</si>
  <si>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</si>
  <si>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</si>
  <si>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</si>
  <si>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</si>
  <si>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</si>
  <si>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</si>
  <si>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</si>
  <si>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</si>
  <si>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</si>
  <si>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</si>
  <si>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</si>
  <si>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</si>
  <si>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</si>
  <si>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</si>
  <si>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</si>
  <si>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</si>
  <si>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</si>
  <si>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</si>
  <si>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</si>
  <si>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</si>
  <si>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</si>
  <si>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</si>
  <si>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</si>
  <si>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</si>
  <si>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</si>
  <si>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</si>
  <si>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</si>
  <si>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</si>
  <si>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</si>
  <si>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</si>
  <si>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</si>
  <si>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</si>
  <si>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</si>
  <si>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</si>
  <si>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</si>
  <si>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</si>
  <si>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</si>
  <si>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</si>
  <si>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</si>
  <si>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</si>
  <si>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</si>
  <si>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</si>
  <si>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</si>
  <si>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</si>
  <si>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</si>
  <si>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</si>
  <si>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</si>
  <si>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</si>
  <si>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</si>
  <si>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</si>
  <si>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</si>
  <si>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</si>
  <si>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</si>
  <si>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</si>
  <si>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</si>
  <si>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</si>
  <si>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</si>
  <si>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</si>
  <si>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</si>
  <si>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</si>
  <si>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</si>
  <si>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</si>
  <si>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</si>
  <si>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</si>
  <si>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</si>
  <si>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</si>
  <si>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</si>
  <si>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</si>
  <si>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</si>
  <si>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</si>
  <si>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</si>
  <si>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</si>
  <si>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</si>
  <si>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</si>
  <si>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</si>
  <si>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</si>
  <si>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</si>
  <si>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</si>
  <si>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</si>
  <si>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</si>
  <si>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</si>
  <si>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</si>
  <si>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</si>
  <si>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</si>
  <si>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</si>
  <si>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</si>
  <si>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</si>
  <si>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</si>
  <si>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</si>
  <si>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</si>
  <si>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</si>
  <si>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</si>
  <si>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</si>
  <si>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</si>
  <si>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</si>
  <si>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</si>
  <si>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</si>
  <si>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</si>
  <si>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</si>
  <si>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</si>
  <si>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</si>
  <si>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</si>
  <si>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</si>
  <si>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</si>
  <si>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</si>
  <si>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</si>
  <si>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</si>
  <si>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</si>
  <si>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</si>
  <si>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</si>
  <si>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</si>
  <si>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</si>
  <si>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</si>
  <si>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</si>
  <si>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</si>
  <si>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</si>
  <si>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</si>
  <si>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</si>
  <si>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</si>
  <si>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</si>
  <si>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</si>
  <si>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</si>
  <si>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</si>
  <si>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</si>
  <si>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</si>
  <si>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</si>
  <si>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</si>
  <si>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</si>
  <si>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</si>
  <si>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</si>
  <si>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</si>
  <si>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</si>
  <si>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</si>
  <si>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</si>
  <si>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</si>
  <si>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</si>
  <si>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</si>
  <si>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</si>
  <si>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</si>
  <si>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</si>
  <si>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</si>
  <si>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</si>
  <si>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</si>
  <si>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</si>
  <si>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</si>
  <si>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</si>
  <si>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</si>
  <si>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</si>
  <si>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</si>
  <si>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</si>
  <si>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</si>
  <si>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</si>
  <si>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</si>
  <si>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</si>
  <si>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</si>
  <si>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</si>
  <si>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</si>
  <si>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</si>
  <si>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</si>
  <si>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</si>
  <si>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</si>
  <si>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</si>
  <si>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</si>
  <si>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</si>
  <si>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</si>
  <si>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</si>
  <si>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</si>
  <si>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</si>
  <si>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</si>
  <si>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</si>
  <si>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</si>
  <si>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</si>
  <si>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</si>
  <si>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</si>
  <si>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</si>
  <si>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</si>
  <si>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</si>
  <si>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</si>
  <si>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</si>
  <si>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</si>
  <si>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</si>
  <si>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</si>
  <si>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</si>
  <si>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</si>
  <si>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</si>
  <si>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</si>
  <si>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</si>
  <si>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</si>
  <si>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</si>
  <si>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</si>
  <si>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</si>
  <si>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</si>
  <si>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</si>
  <si>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</si>
  <si>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</si>
  <si>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</si>
  <si>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</si>
  <si>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</si>
  <si>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</si>
  <si>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</si>
  <si>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</si>
  <si>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</si>
  <si>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</si>
  <si>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</si>
  <si>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</si>
  <si>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</si>
  <si>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</si>
  <si>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</si>
  <si>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</si>
  <si>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</si>
  <si>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</si>
  <si>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</si>
  <si>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</si>
  <si>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</si>
  <si>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</si>
  <si>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</si>
  <si>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</si>
  <si>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</si>
  <si>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</si>
  <si>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</si>
  <si>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</si>
  <si>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</si>
  <si>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</si>
  <si>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</si>
  <si>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</si>
  <si>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</si>
  <si>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</si>
  <si>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</si>
  <si>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</si>
  <si>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</si>
  <si>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</si>
  <si>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</si>
  <si>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</si>
  <si>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</si>
  <si>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</si>
  <si>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</si>
  <si>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</si>
  <si>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</si>
  <si>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</si>
  <si>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</si>
  <si>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</si>
  <si>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</si>
  <si>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</si>
  <si>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</si>
  <si>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</si>
  <si>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</si>
  <si>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</si>
  <si>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</si>
  <si>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</si>
  <si>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</si>
  <si>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</si>
  <si>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</si>
  <si>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</si>
  <si>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</si>
  <si>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</si>
  <si>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</si>
  <si>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</si>
  <si>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</si>
  <si>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</si>
  <si>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</si>
  <si>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</si>
  <si>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</si>
  <si>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</si>
  <si>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</si>
  <si>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</si>
  <si>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</si>
  <si>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</si>
  <si>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</si>
  <si>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</si>
  <si>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</si>
  <si>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</si>
  <si>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</si>
  <si>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</si>
  <si>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</si>
  <si>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</si>
  <si>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</si>
  <si>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</si>
  <si>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</si>
  <si>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</si>
  <si>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</si>
  <si>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</si>
  <si>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</si>
  <si>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</si>
  <si>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</si>
  <si>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</si>
  <si>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</si>
  <si>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</si>
  <si>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</si>
  <si>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</si>
  <si>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</si>
  <si>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</si>
  <si>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</si>
  <si>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</si>
  <si>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</si>
  <si>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</si>
  <si>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</si>
  <si>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</si>
  <si>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</si>
  <si>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</si>
  <si>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</si>
  <si>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</si>
  <si>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</si>
  <si>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</si>
  <si>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</si>
  <si>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</si>
  <si>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</si>
  <si>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</si>
  <si>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</si>
  <si>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</si>
  <si>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</si>
  <si>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</si>
  <si>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</si>
  <si>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</si>
  <si>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</si>
  <si>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</si>
  <si>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</si>
  <si>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</si>
  <si>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</si>
  <si>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</si>
  <si>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</si>
  <si>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</si>
  <si>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</si>
  <si>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</si>
  <si>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</si>
  <si>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</si>
  <si>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</si>
  <si>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</si>
  <si>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</si>
  <si>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</si>
  <si>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</si>
  <si>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</si>
  <si>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</si>
  <si>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</si>
  <si>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</si>
  <si>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</si>
  <si>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</si>
  <si>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</si>
  <si>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</si>
  <si>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</si>
  <si>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</si>
  <si>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</si>
  <si>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</si>
  <si>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</si>
  <si>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</si>
  <si>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</si>
  <si>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</si>
  <si>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</si>
  <si>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</si>
  <si>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</si>
  <si>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</si>
  <si>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</si>
  <si>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</si>
  <si>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</si>
  <si>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</si>
  <si>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</si>
  <si>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</si>
  <si>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</si>
  <si>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</si>
  <si>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</si>
  <si>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</si>
  <si>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</si>
  <si>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</si>
  <si>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</si>
  <si>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</si>
  <si>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</si>
  <si>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</si>
  <si>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</si>
  <si>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</si>
  <si>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</si>
  <si>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</si>
  <si>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</si>
  <si>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</si>
  <si>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</si>
  <si>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</si>
  <si>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</si>
  <si>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</si>
  <si>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</si>
  <si>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</si>
  <si>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</si>
  <si>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</si>
  <si>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</si>
  <si>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</si>
  <si>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</si>
  <si>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</si>
  <si>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</si>
  <si>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</si>
  <si>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</si>
  <si>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</si>
  <si>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</si>
  <si>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</si>
  <si>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</si>
  <si>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</si>
  <si>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</si>
  <si>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</si>
  <si>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</si>
  <si>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</si>
  <si>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</si>
  <si>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</si>
  <si>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</si>
  <si>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</si>
  <si>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</si>
  <si>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</si>
  <si>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</si>
  <si>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</si>
  <si>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</si>
  <si>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</si>
  <si>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</si>
  <si>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</si>
  <si>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</si>
  <si>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</si>
  <si>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</si>
  <si>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</si>
  <si>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</si>
  <si>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</si>
  <si>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</si>
  <si>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</si>
  <si>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</si>
  <si>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</si>
  <si>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</si>
  <si>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</si>
  <si>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</si>
  <si>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</si>
  <si>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</si>
  <si>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</si>
  <si>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</si>
  <si>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</si>
  <si>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</si>
  <si>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</si>
  <si>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</si>
  <si>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</si>
  <si>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</si>
  <si>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</si>
  <si>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</si>
  <si>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</si>
  <si>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</si>
  <si>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</si>
  <si>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</si>
  <si>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</si>
  <si>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</si>
  <si>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</si>
  <si>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</si>
  <si>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</si>
  <si>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</si>
  <si>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</si>
  <si>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</si>
  <si>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</si>
  <si>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</si>
  <si>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</si>
  <si>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</si>
  <si>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</si>
  <si>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</si>
  <si>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</si>
  <si>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</si>
  <si>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</si>
  <si>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</si>
  <si>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</si>
  <si>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</si>
  <si>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</si>
  <si>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</si>
  <si>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</si>
  <si>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</si>
  <si>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</si>
  <si>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</si>
  <si>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</si>
  <si>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</si>
  <si>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</si>
  <si>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</si>
  <si>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</si>
  <si>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</si>
  <si>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</si>
  <si>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</si>
  <si>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</si>
  <si>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</si>
  <si>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</si>
  <si>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</si>
  <si>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</si>
  <si>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</si>
  <si>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</si>
  <si>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</si>
  <si>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</si>
  <si>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</si>
  <si>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</si>
  <si>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</si>
  <si>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</si>
  <si>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</si>
  <si>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</si>
  <si>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</si>
  <si>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</si>
  <si>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</si>
  <si>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</si>
  <si>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</si>
  <si>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</si>
  <si>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</si>
  <si>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</si>
  <si>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</si>
  <si>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</si>
  <si>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</si>
  <si>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</si>
  <si>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</si>
  <si>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</si>
  <si>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</si>
  <si>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</si>
  <si>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</si>
  <si>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</si>
  <si>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</si>
  <si>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</si>
  <si>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</si>
  <si>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</si>
  <si>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</si>
  <si>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</si>
  <si>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</si>
  <si>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</si>
  <si>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</si>
  <si>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</si>
  <si>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</si>
  <si>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</si>
  <si>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</si>
  <si>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</si>
  <si>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</si>
  <si>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</si>
  <si>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</si>
  <si>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</si>
  <si>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</si>
  <si>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</si>
  <si>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</si>
  <si>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</si>
  <si>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</si>
  <si>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</si>
  <si>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</si>
  <si>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</si>
  <si>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</si>
  <si>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</si>
  <si>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</si>
  <si>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</si>
  <si>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</si>
  <si>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</si>
  <si>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</si>
  <si>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</si>
  <si>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</si>
  <si>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</si>
  <si>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</si>
  <si>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</si>
  <si>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</si>
  <si>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</si>
  <si>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</si>
  <si>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</si>
  <si>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</si>
  <si>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</si>
  <si>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</si>
  <si>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</si>
  <si>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</si>
  <si>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</si>
  <si>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</si>
  <si>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</si>
  <si>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</si>
  <si>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</si>
  <si>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</si>
  <si>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</si>
  <si>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</si>
  <si>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</si>
  <si>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</si>
  <si>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</si>
  <si>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</si>
  <si>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</si>
  <si>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</si>
  <si>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</si>
  <si>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</si>
  <si>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</si>
  <si>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</si>
  <si>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</si>
  <si>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</si>
  <si>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</si>
  <si>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</si>
  <si>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</si>
  <si>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</si>
  <si>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</si>
  <si>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</si>
  <si>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</si>
  <si>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</si>
  <si>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</si>
  <si>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</si>
  <si>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</si>
  <si>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</si>
  <si>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</si>
  <si>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</si>
  <si>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</si>
  <si>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</si>
  <si>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</si>
  <si>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</si>
  <si>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</si>
  <si>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</si>
  <si>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</si>
  <si>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</si>
  <si>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</si>
  <si>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</si>
  <si>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</si>
  <si>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</si>
  <si>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</si>
  <si>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</si>
  <si>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</si>
  <si>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</si>
  <si>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</si>
  <si>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</si>
  <si>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</si>
  <si>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</si>
  <si>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</si>
  <si>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</si>
  <si>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</si>
  <si>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</si>
  <si>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</si>
  <si>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</si>
  <si>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</si>
  <si>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</si>
  <si>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</si>
  <si>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</si>
  <si>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</si>
  <si>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</si>
  <si>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</si>
  <si>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</si>
  <si>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</si>
  <si>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</si>
  <si>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</si>
  <si>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</si>
  <si>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</si>
  <si>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</si>
  <si>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</si>
  <si>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</si>
  <si>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</si>
  <si>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</si>
  <si>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</si>
  <si>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</si>
  <si>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</si>
  <si>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</si>
  <si>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</si>
  <si>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</si>
  <si>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</si>
  <si>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</si>
  <si>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</si>
  <si>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</si>
  <si>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</si>
  <si>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</si>
  <si>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</si>
  <si>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</si>
  <si>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</si>
  <si>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</si>
  <si>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</si>
  <si>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</si>
  <si>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</si>
  <si>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</si>
  <si>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</si>
  <si>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</si>
  <si>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</si>
  <si>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</si>
  <si>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</si>
  <si>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</si>
  <si>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</si>
  <si>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</si>
  <si>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</si>
  <si>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</si>
  <si>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</si>
  <si>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</si>
  <si>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</si>
  <si>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</si>
  <si>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</si>
  <si>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</si>
  <si>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</si>
  <si>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</si>
  <si>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</si>
  <si>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</si>
  <si>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</si>
  <si>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</si>
  <si>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</si>
  <si>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</si>
  <si>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</si>
  <si>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</si>
  <si>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</si>
  <si>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</si>
  <si>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</si>
  <si>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</si>
  <si>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</si>
  <si>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</si>
  <si>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</si>
  <si>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</si>
  <si>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</si>
  <si>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</si>
  <si>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</si>
  <si>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</si>
  <si>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</si>
  <si>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</si>
  <si>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</si>
  <si>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</si>
  <si>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</si>
  <si>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</si>
  <si>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</si>
  <si>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</si>
  <si>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</si>
  <si>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</si>
  <si>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</si>
  <si>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</si>
  <si>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</si>
  <si>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</si>
  <si>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</si>
  <si>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</si>
  <si>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</si>
  <si>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</si>
  <si>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</si>
  <si>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</si>
  <si>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</si>
  <si>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</si>
  <si>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</si>
  <si>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</si>
  <si>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</si>
  <si>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</si>
  <si>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</si>
  <si>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</si>
  <si>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</si>
  <si>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</si>
  <si>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</si>
  <si>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</si>
  <si>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</si>
  <si>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</si>
  <si>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</si>
  <si>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</si>
  <si>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</si>
  <si>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</si>
  <si>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</si>
  <si>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</si>
  <si>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</si>
  <si>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</si>
  <si>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</si>
  <si>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</si>
  <si>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</si>
  <si>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</si>
  <si>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</si>
  <si>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</si>
  <si>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</si>
  <si>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</si>
  <si>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</si>
  <si>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</si>
  <si>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</si>
  <si>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</si>
  <si>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</si>
  <si>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</si>
  <si>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</si>
  <si>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</si>
  <si>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</si>
  <si>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</si>
  <si>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</si>
  <si>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</si>
  <si>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</si>
  <si>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</si>
  <si>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</si>
  <si>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</si>
  <si>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</si>
  <si>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</si>
  <si>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</si>
  <si>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</si>
  <si>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</si>
  <si>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</si>
  <si>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</si>
  <si>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</si>
  <si>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</si>
  <si>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</si>
  <si>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</si>
  <si>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</si>
  <si>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</si>
  <si>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</si>
  <si>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</si>
  <si>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</si>
  <si>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</si>
  <si>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</si>
  <si>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</si>
  <si>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</si>
  <si>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</si>
  <si>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</si>
  <si>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</si>
  <si>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</si>
  <si>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</si>
  <si>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</si>
  <si>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</si>
  <si>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</si>
  <si>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</si>
  <si>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</si>
  <si>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</si>
  <si>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</si>
  <si>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</si>
  <si>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</si>
  <si>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</si>
  <si>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</si>
  <si>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</si>
  <si>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</si>
  <si>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</si>
  <si>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</si>
  <si>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</si>
  <si>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</si>
  <si>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</si>
  <si>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</si>
  <si>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</si>
  <si>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</si>
  <si>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</si>
  <si>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</si>
  <si>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</si>
  <si>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</si>
  <si>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</si>
  <si>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</si>
  <si>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</si>
  <si>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</si>
  <si>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</si>
  <si>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</si>
  <si>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</si>
  <si>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</si>
  <si>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</si>
  <si>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</si>
  <si>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</si>
  <si>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</si>
  <si>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</si>
  <si>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</si>
  <si>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</si>
  <si>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</si>
  <si>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</si>
  <si>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</si>
  <si>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</si>
  <si>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</si>
  <si>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</si>
  <si>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</si>
  <si>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</si>
  <si>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</si>
  <si>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</si>
  <si>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</si>
  <si>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</si>
  <si>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</si>
  <si>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</si>
  <si>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</si>
  <si>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</si>
  <si>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</si>
  <si>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</si>
  <si>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</si>
  <si>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</si>
  <si>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</si>
  <si>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</si>
  <si>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</si>
  <si>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</si>
  <si>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</si>
  <si>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</si>
  <si>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</si>
  <si>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</si>
  <si>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</si>
  <si>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</si>
  <si>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</si>
  <si>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</si>
  <si>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</si>
  <si>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</si>
  <si>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</si>
  <si>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</si>
  <si>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</si>
  <si>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</si>
  <si>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</si>
  <si>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</si>
  <si>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</si>
  <si>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</si>
  <si>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</si>
  <si>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</si>
  <si>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</si>
  <si>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</si>
  <si>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</si>
  <si>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</si>
  <si>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</si>
  <si>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</si>
  <si>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</si>
  <si>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</si>
  <si>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</si>
  <si>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</si>
  <si>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</si>
  <si>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</si>
  <si>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</si>
  <si>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</si>
  <si>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</si>
  <si>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</si>
  <si>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</si>
  <si>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</si>
  <si>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</si>
  <si>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</si>
  <si>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</si>
  <si>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</si>
  <si>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</si>
  <si>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</si>
  <si>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</si>
  <si>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</si>
  <si>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</si>
  <si>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</si>
  <si>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</si>
  <si>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</si>
  <si>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</si>
  <si>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</si>
  <si>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</si>
  <si>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</si>
  <si>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</si>
  <si>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</si>
  <si>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</si>
  <si>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</si>
  <si>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</si>
  <si>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</si>
  <si>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</si>
  <si>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</si>
  <si>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</si>
  <si>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</si>
  <si>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</si>
  <si>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</si>
  <si>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</si>
  <si>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</si>
  <si>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</si>
  <si>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</si>
  <si>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</si>
  <si>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</si>
  <si>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</si>
  <si>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</si>
  <si>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</si>
  <si>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</si>
  <si>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</si>
  <si>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</si>
  <si>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</si>
  <si>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</si>
  <si>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</si>
  <si>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</si>
  <si>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</si>
  <si>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</si>
  <si>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</si>
  <si>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</si>
  <si>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</si>
  <si>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</si>
  <si>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</si>
  <si>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</si>
  <si>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</si>
  <si>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</si>
  <si>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</si>
  <si>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</si>
  <si>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</si>
  <si>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</si>
  <si>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</si>
  <si>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</si>
  <si>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</si>
  <si>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</si>
  <si>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</si>
  <si>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</si>
  <si>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</si>
  <si>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</si>
  <si>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</si>
  <si>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</si>
  <si>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</si>
  <si>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</si>
  <si>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</si>
  <si>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</si>
  <si>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</si>
  <si>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</si>
  <si>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</si>
  <si>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</si>
  <si>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</si>
  <si>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</si>
  <si>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</si>
  <si>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</si>
  <si>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</si>
  <si>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</si>
  <si>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</si>
  <si>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</si>
  <si>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</si>
  <si>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</si>
  <si>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</si>
  <si>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</si>
  <si>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</si>
  <si>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</si>
  <si>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</si>
  <si>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</si>
  <si>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</si>
  <si>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</si>
  <si>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</si>
  <si>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</si>
  <si>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</si>
  <si>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</si>
  <si>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</si>
  <si>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</si>
  <si>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</si>
  <si>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</si>
  <si>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</si>
  <si>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</si>
  <si>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</si>
  <si>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</si>
  <si>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</si>
  <si>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</si>
  <si>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</si>
  <si>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</si>
  <si>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</si>
  <si>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</si>
  <si>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</si>
  <si>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</si>
  <si>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</si>
  <si>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</si>
  <si>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</si>
  <si>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</si>
  <si>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</si>
  <si>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</si>
  <si>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</si>
  <si>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</si>
  <si>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</si>
  <si>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</si>
  <si>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</si>
  <si>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</si>
  <si>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</si>
  <si>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</si>
  <si>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</si>
  <si>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</si>
  <si>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</si>
  <si>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</si>
  <si>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</si>
  <si>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</si>
  <si>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</si>
  <si>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</si>
  <si>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</si>
  <si>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</si>
  <si>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</si>
  <si>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</si>
  <si>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</si>
  <si>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</si>
  <si>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</si>
  <si>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</si>
  <si>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</si>
  <si>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</si>
  <si>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</si>
  <si>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</si>
  <si>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</si>
  <si>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</si>
  <si>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</si>
  <si>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</si>
  <si>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</si>
  <si>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</si>
  <si>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</si>
  <si>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</si>
  <si>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</si>
  <si>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</si>
  <si>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</si>
  <si>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</si>
  <si>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</si>
  <si>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</si>
  <si>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</si>
  <si>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</si>
  <si>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</si>
  <si>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</si>
  <si>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</si>
  <si>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</si>
  <si>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</si>
  <si>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</si>
  <si>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</si>
  <si>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</si>
  <si>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</si>
  <si>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</si>
  <si>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</si>
  <si>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</si>
  <si>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</si>
  <si>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</si>
  <si>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</si>
  <si>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</si>
  <si>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</si>
  <si>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</si>
  <si>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</si>
  <si>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</si>
  <si>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</si>
  <si>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</si>
  <si>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</si>
  <si>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</si>
  <si>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</si>
  <si>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</si>
  <si>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</si>
  <si>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</si>
  <si>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</si>
  <si>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</si>
  <si>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</si>
  <si>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</si>
  <si>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</si>
  <si>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</si>
  <si>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</si>
  <si>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</si>
  <si>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</si>
  <si>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</si>
  <si>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</si>
  <si>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</si>
  <si>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</si>
  <si>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</si>
  <si>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</si>
  <si>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</si>
  <si>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</si>
  <si>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</si>
  <si>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</si>
  <si>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</si>
  <si>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</si>
  <si>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</si>
  <si>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</si>
  <si>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</si>
  <si>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</si>
  <si>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</si>
  <si>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</si>
  <si>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</si>
  <si>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</si>
  <si>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</si>
  <si>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</si>
  <si>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</si>
  <si>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</si>
  <si>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</si>
  <si>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</si>
  <si>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</si>
  <si>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</si>
  <si>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</si>
  <si>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</si>
  <si>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</si>
  <si>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</si>
  <si>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</si>
  <si>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</si>
  <si>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</si>
  <si>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</si>
  <si>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</si>
  <si>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</si>
  <si>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</si>
  <si>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</si>
  <si>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</si>
  <si>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</si>
  <si>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</si>
  <si>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</si>
  <si>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</si>
  <si>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</si>
  <si>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</si>
  <si>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</si>
  <si>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</si>
  <si>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</si>
  <si>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</si>
  <si>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</si>
  <si>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</si>
  <si>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</si>
  <si>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</si>
  <si>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</si>
  <si>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</si>
  <si>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</si>
  <si>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</si>
  <si>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</si>
  <si>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</si>
  <si>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</si>
  <si>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</si>
  <si>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</si>
  <si>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</si>
  <si>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</si>
  <si>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</si>
  <si>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</si>
  <si>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</si>
  <si>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</si>
  <si>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</si>
  <si>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</si>
  <si>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</si>
  <si>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</si>
  <si>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</si>
  <si>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</si>
  <si>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</si>
  <si>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</si>
  <si>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</si>
  <si>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</si>
  <si>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</si>
  <si>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</si>
  <si>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</si>
  <si>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</si>
  <si>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</si>
  <si>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</si>
  <si>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</si>
  <si>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</si>
  <si>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</si>
  <si>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</si>
  <si>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</si>
  <si>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</si>
  <si>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</si>
  <si>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</si>
  <si>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</si>
  <si>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</si>
  <si>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</si>
  <si>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</si>
  <si>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</si>
  <si>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</si>
  <si>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</si>
  <si>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</si>
  <si>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</si>
  <si>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</si>
  <si>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</si>
  <si>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</si>
  <si>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</si>
  <si>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</si>
  <si>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</si>
  <si>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</si>
  <si>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</si>
  <si>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</si>
  <si>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</si>
  <si>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</si>
  <si>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</si>
  <si>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</si>
  <si>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</si>
  <si>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</si>
  <si>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</si>
  <si>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</si>
  <si>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</si>
  <si>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</si>
  <si>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</si>
  <si>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</si>
  <si>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</si>
  <si>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</si>
  <si>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</si>
  <si>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</si>
  <si>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</si>
  <si>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</si>
  <si>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</si>
  <si>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</si>
  <si>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</si>
  <si>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</si>
  <si>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</si>
  <si>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</si>
  <si>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</si>
  <si>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</si>
  <si>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</si>
  <si>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</si>
  <si>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</si>
  <si>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</si>
  <si>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</si>
  <si>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</si>
  <si>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</si>
  <si>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</si>
  <si>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</si>
  <si>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</si>
  <si>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</si>
  <si>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</si>
  <si>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</si>
  <si>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</si>
  <si>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</si>
  <si>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</si>
  <si>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</si>
  <si>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</si>
  <si>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</si>
  <si>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</si>
  <si>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</si>
  <si>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</si>
  <si>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</si>
  <si>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</si>
  <si>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</si>
  <si>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</si>
  <si>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</si>
  <si>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</si>
  <si>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</si>
  <si>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</si>
  <si>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</si>
  <si>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</si>
  <si>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</si>
  <si>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</si>
  <si>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</si>
  <si>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</si>
  <si>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</si>
  <si>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</si>
  <si>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</si>
  <si>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</si>
  <si>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</si>
  <si>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</si>
  <si>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</si>
  <si>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</si>
  <si>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</si>
  <si>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</si>
  <si>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</si>
  <si>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</si>
  <si>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</si>
  <si>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</si>
  <si>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</si>
  <si>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</si>
  <si>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</si>
  <si>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</si>
  <si>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</si>
  <si>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</si>
  <si>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</si>
  <si>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</si>
  <si>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</si>
  <si>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</si>
  <si>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</si>
  <si>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</si>
  <si>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</si>
  <si>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</si>
  <si>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</si>
  <si>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</si>
  <si>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</si>
  <si>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</si>
  <si>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</si>
  <si>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</si>
  <si>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</si>
  <si>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</si>
  <si>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</si>
  <si>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</si>
  <si>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</si>
  <si>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</si>
  <si>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</si>
  <si>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</si>
  <si>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</si>
  <si>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</si>
  <si>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</si>
  <si>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</si>
  <si>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</si>
  <si>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</si>
  <si>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</si>
  <si>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</si>
  <si>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</si>
  <si>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</si>
  <si>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</si>
  <si>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</si>
  <si>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</si>
  <si>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</si>
  <si>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</si>
  <si>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</si>
  <si>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</si>
  <si>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</si>
  <si>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</si>
  <si>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</si>
  <si>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</si>
  <si>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</si>
  <si>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</si>
  <si>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</si>
  <si>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</si>
  <si>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</si>
  <si>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</si>
  <si>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</si>
  <si>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</si>
  <si>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</si>
  <si>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</si>
  <si>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</si>
  <si>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</si>
  <si>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</si>
  <si>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</si>
  <si>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</si>
  <si>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</si>
  <si>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</si>
  <si>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</si>
  <si>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</si>
  <si>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</si>
  <si>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</si>
  <si>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</si>
  <si>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</si>
  <si>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</si>
  <si>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</si>
  <si>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</si>
  <si>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</si>
  <si>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</si>
  <si>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</si>
  <si>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</si>
  <si>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</si>
  <si>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</si>
  <si>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</si>
  <si>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</si>
  <si>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</si>
  <si>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</si>
  <si>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</si>
  <si>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</si>
  <si>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</si>
  <si>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</si>
  <si>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</si>
  <si>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</si>
  <si>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</si>
  <si>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</si>
  <si>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</si>
  <si>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</si>
  <si>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</si>
  <si>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</si>
  <si>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</si>
  <si>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</si>
  <si>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</si>
  <si>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</si>
  <si>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</si>
  <si>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</si>
  <si>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</si>
  <si>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</si>
  <si>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</si>
  <si>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</si>
  <si>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</si>
  <si>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</si>
  <si>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</si>
  <si>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</si>
  <si>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</si>
  <si>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</si>
  <si>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</si>
  <si>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</si>
  <si>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</si>
  <si>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</si>
  <si>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</si>
  <si>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</si>
  <si>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</si>
  <si>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</si>
  <si>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</si>
  <si>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</si>
  <si>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</si>
  <si>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</si>
  <si>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</si>
  <si>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</si>
  <si>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</si>
  <si>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</si>
  <si>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</si>
  <si>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</si>
  <si>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</si>
  <si>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</si>
  <si>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</si>
  <si>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</si>
  <si>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</si>
  <si>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</si>
  <si>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</si>
  <si>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</si>
  <si>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</si>
  <si>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</si>
  <si>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</si>
  <si>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</si>
  <si>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</si>
  <si>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</si>
  <si>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</si>
  <si>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</si>
  <si>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</si>
  <si>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</si>
  <si>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</si>
  <si>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</si>
  <si>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</si>
  <si>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</si>
  <si>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</si>
  <si>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</si>
  <si>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</si>
  <si>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</si>
  <si>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</si>
  <si>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</si>
  <si>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</si>
  <si>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</si>
  <si>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</si>
  <si>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</si>
  <si>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</si>
  <si>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</si>
  <si>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</si>
  <si>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</si>
  <si>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</si>
  <si>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</si>
  <si>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</si>
  <si>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</si>
  <si>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</si>
  <si>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</si>
  <si>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</si>
  <si>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</si>
  <si>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</si>
  <si>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</si>
  <si>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</si>
  <si>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</si>
  <si>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</si>
  <si>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</si>
  <si>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</si>
  <si>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</si>
  <si>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</si>
  <si>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</si>
  <si>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</si>
  <si>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</si>
  <si>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</si>
  <si>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</si>
  <si>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</si>
  <si>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</si>
  <si>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</si>
  <si>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</si>
  <si>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</si>
  <si>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</si>
  <si>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</si>
  <si>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</si>
  <si>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</si>
  <si>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</si>
  <si>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</si>
  <si>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</si>
  <si>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</si>
  <si>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</si>
  <si>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</si>
  <si>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</si>
  <si>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</si>
  <si>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</si>
  <si>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</si>
  <si>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</si>
  <si>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</si>
  <si>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</si>
  <si>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</si>
  <si>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</si>
  <si>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</si>
  <si>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</si>
  <si>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</si>
  <si>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</si>
  <si>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</si>
  <si>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</si>
  <si>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</si>
  <si>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</si>
  <si>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</si>
  <si>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</si>
  <si>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</si>
  <si>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</si>
  <si>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</si>
  <si>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</si>
  <si>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</si>
  <si>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</si>
  <si>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</si>
  <si>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</si>
  <si>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</si>
  <si>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</si>
  <si>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</si>
  <si>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</si>
  <si>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</si>
  <si>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</si>
  <si>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</si>
  <si>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</si>
  <si>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</si>
  <si>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</si>
  <si>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</si>
  <si>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</si>
  <si>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</si>
  <si>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</si>
  <si>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</si>
  <si>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</si>
  <si>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</si>
  <si>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</si>
  <si>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</si>
  <si>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</si>
  <si>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</si>
  <si>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</si>
  <si>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</si>
  <si>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</si>
  <si>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</si>
  <si>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</si>
  <si>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</si>
  <si>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</si>
  <si>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</si>
  <si>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</si>
  <si>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</si>
  <si>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</si>
  <si>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</si>
  <si>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</si>
  <si>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</si>
  <si>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</si>
  <si>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</si>
  <si>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</si>
  <si>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</si>
  <si>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</si>
  <si>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</si>
  <si>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</si>
  <si>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</si>
  <si>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</si>
  <si>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</si>
  <si>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</si>
  <si>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</si>
  <si>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</si>
  <si>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</si>
  <si>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</si>
  <si>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</si>
  <si>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</si>
  <si>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</si>
  <si>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</si>
  <si>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</si>
  <si>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</si>
  <si>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</si>
  <si>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</si>
  <si>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</si>
  <si>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</si>
  <si>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</si>
  <si>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</si>
  <si>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</si>
  <si>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</si>
  <si>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</si>
  <si>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</si>
  <si>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</si>
  <si>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</si>
  <si>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</si>
  <si>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</si>
  <si>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</si>
  <si>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</si>
  <si>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</si>
  <si>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</si>
  <si>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</si>
  <si>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</si>
  <si>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</si>
  <si>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</si>
  <si>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</si>
  <si>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</si>
  <si>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</si>
  <si>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</si>
  <si>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</si>
  <si>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</si>
  <si>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</si>
  <si>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</si>
  <si>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</si>
  <si>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</si>
  <si>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</si>
  <si>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</si>
  <si>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</si>
  <si>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</si>
  <si>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</si>
  <si>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</si>
  <si>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</si>
  <si>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</si>
  <si>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</si>
  <si>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</si>
  <si>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</si>
  <si>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</si>
  <si>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</si>
  <si>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</si>
  <si>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</si>
  <si>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</si>
  <si>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</si>
  <si>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</si>
  <si>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</si>
  <si>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</si>
  <si>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</si>
  <si>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</si>
  <si>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</si>
  <si>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</si>
  <si>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</si>
  <si>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</si>
  <si>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</si>
  <si>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</si>
  <si>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</si>
  <si>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</si>
  <si>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</si>
  <si>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</si>
  <si>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</si>
  <si>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</si>
  <si>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</si>
  <si>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</si>
  <si>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</si>
  <si>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</si>
  <si>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</si>
  <si>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</si>
  <si>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</si>
  <si>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</si>
  <si>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</si>
  <si>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</si>
  <si>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</si>
  <si>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</si>
  <si>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</si>
  <si>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</si>
  <si>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</si>
  <si>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</si>
  <si>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</si>
  <si>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</si>
  <si>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</si>
  <si>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</si>
  <si>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</si>
  <si>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</si>
  <si>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</si>
  <si>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</si>
  <si>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</si>
  <si>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</si>
  <si>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</si>
  <si>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</si>
  <si>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</si>
  <si>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</si>
  <si>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</si>
  <si>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</si>
  <si>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</si>
  <si>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</si>
  <si>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</si>
  <si>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</si>
  <si>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</si>
  <si>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</si>
  <si>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</si>
  <si>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</si>
  <si>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</si>
  <si>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</si>
  <si>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</si>
  <si>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</si>
  <si>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</si>
  <si>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</si>
  <si>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</si>
  <si>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</si>
  <si>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</si>
  <si>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</si>
  <si>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</si>
  <si>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</si>
  <si>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</si>
  <si>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</si>
  <si>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</si>
  <si>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</si>
  <si>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</si>
  <si>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</si>
  <si>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</si>
  <si>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</si>
  <si>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</si>
  <si>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</si>
  <si>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</si>
  <si>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</si>
  <si>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</si>
  <si>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</si>
  <si>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</si>
  <si>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</si>
  <si>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</si>
  <si>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</si>
  <si>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</si>
  <si>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</si>
  <si>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</si>
  <si>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</si>
  <si>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</si>
  <si>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</si>
  <si>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</si>
  <si>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</si>
  <si>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</si>
  <si>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</si>
  <si>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</si>
  <si>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</si>
  <si>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</si>
  <si>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</si>
  <si>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</si>
  <si>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</si>
  <si>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</si>
  <si>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</si>
  <si>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</si>
  <si>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</si>
  <si>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</si>
  <si>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</si>
  <si>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</si>
  <si>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</si>
  <si>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</si>
  <si>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</si>
  <si>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</si>
  <si>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</si>
  <si>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</si>
  <si>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</si>
  <si>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</si>
  <si>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</si>
  <si>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</si>
  <si>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</si>
  <si>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</si>
  <si>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</si>
  <si>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</si>
  <si>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</si>
  <si>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</si>
  <si>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</si>
  <si>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</si>
  <si>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</si>
  <si>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</si>
  <si>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</si>
  <si>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</si>
  <si>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</si>
  <si>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</si>
  <si>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</si>
  <si>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</si>
  <si>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</si>
  <si>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</si>
  <si>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</si>
  <si>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</si>
  <si>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</si>
  <si>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</si>
  <si>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</si>
  <si>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</si>
  <si>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</si>
  <si>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</si>
  <si>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</si>
  <si>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</si>
  <si>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</si>
  <si>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</si>
  <si>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</si>
  <si>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</si>
  <si>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</si>
  <si>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</si>
  <si>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</si>
  <si>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</si>
  <si>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</si>
  <si>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</si>
  <si>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</si>
  <si>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</si>
  <si>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</si>
  <si>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</si>
  <si>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</si>
  <si>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</si>
  <si>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</si>
  <si>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</si>
  <si>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</si>
  <si>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</si>
  <si>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</si>
  <si>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</si>
  <si>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</si>
  <si>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</si>
  <si>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</si>
  <si>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</si>
  <si>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</si>
  <si>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</si>
  <si>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</si>
  <si>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</si>
  <si>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</si>
  <si>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</si>
  <si>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</si>
  <si>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</si>
  <si>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</si>
  <si>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</si>
  <si>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</si>
  <si>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</si>
  <si>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</si>
  <si>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</si>
  <si>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</si>
  <si>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</si>
  <si>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</si>
  <si>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</si>
  <si>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</si>
  <si>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</si>
  <si>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</si>
  <si>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</si>
  <si>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</si>
  <si>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</si>
  <si>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</si>
  <si>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</si>
  <si>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</si>
  <si>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</si>
  <si>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</si>
  <si>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</si>
  <si>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</si>
  <si>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</si>
  <si>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</si>
  <si>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</si>
  <si>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</si>
  <si>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</si>
  <si>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</si>
  <si>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</si>
  <si>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</si>
  <si>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</si>
  <si>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</si>
  <si>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</si>
  <si>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</si>
  <si>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</si>
  <si>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</si>
  <si>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</si>
  <si>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</si>
  <si>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</si>
  <si>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</si>
  <si>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</si>
  <si>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</si>
  <si>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</si>
  <si>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</si>
  <si>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</si>
  <si>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</si>
  <si>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</si>
  <si>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</si>
  <si>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</si>
  <si>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</si>
  <si>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</si>
  <si>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</si>
  <si>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</si>
  <si>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</si>
  <si>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</si>
  <si>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</si>
  <si>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</si>
  <si>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</si>
  <si>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</si>
  <si>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</si>
  <si>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</si>
  <si>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</si>
  <si>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</si>
  <si>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</si>
  <si>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</si>
  <si>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</si>
  <si>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</si>
  <si>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</si>
  <si>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</si>
  <si>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</si>
  <si>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</si>
  <si>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</si>
  <si>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</si>
  <si>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</si>
  <si>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</si>
  <si>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</si>
  <si>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</si>
  <si>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</si>
  <si>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</si>
  <si>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</si>
  <si>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</si>
  <si>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</si>
  <si>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</si>
  <si>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</si>
  <si>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</si>
  <si>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</si>
  <si>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</si>
  <si>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</si>
  <si>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</si>
  <si>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</si>
  <si>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</si>
  <si>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</si>
  <si>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</si>
  <si>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</si>
  <si>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</si>
  <si>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</si>
  <si>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</si>
  <si>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</si>
  <si>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</si>
  <si>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</si>
  <si>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</si>
  <si>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</si>
  <si>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</si>
  <si>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</si>
  <si>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</si>
  <si>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</si>
  <si>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</si>
  <si>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</si>
  <si>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</si>
  <si>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</si>
  <si>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</si>
  <si>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</si>
  <si>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</si>
  <si>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</si>
  <si>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</si>
  <si>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</si>
  <si>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</si>
  <si>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</si>
  <si>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</si>
  <si>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</si>
  <si>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</si>
  <si>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</si>
  <si>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</si>
  <si>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</si>
  <si>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</si>
  <si>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</si>
  <si>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</si>
  <si>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</si>
  <si>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</si>
  <si>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</si>
  <si>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</si>
  <si>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</si>
  <si>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</si>
  <si>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</si>
  <si>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</si>
  <si>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</si>
  <si>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</si>
  <si>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</si>
  <si>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</si>
  <si>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</si>
  <si>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</si>
  <si>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</si>
  <si>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</si>
  <si>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</si>
  <si>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</si>
  <si>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</si>
  <si>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</si>
  <si>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</si>
  <si>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</si>
  <si>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</si>
  <si>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</si>
  <si>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</si>
  <si>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</si>
  <si>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</si>
  <si>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</si>
  <si>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</si>
  <si>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</si>
  <si>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</si>
  <si>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</si>
  <si>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</si>
  <si>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</si>
  <si>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</si>
  <si>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</si>
  <si>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</si>
  <si>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</si>
  <si>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</si>
  <si>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</si>
  <si>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</si>
  <si>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</si>
  <si>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</si>
  <si>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</si>
  <si>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</si>
  <si>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</si>
  <si>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</si>
  <si>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</si>
  <si>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</si>
  <si>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</si>
  <si>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</si>
  <si>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</si>
  <si>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</si>
  <si>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</si>
  <si>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</si>
  <si>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</si>
  <si>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</si>
  <si>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</si>
  <si>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</si>
  <si>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</si>
  <si>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</si>
  <si>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</si>
  <si>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</si>
  <si>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</si>
  <si>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</si>
  <si>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</si>
  <si>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</si>
  <si>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</si>
  <si>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</si>
  <si>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</si>
  <si>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</si>
  <si>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</si>
  <si>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</si>
  <si>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</si>
  <si>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</si>
  <si>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</si>
  <si>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</si>
  <si>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</si>
  <si>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</si>
  <si>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</si>
  <si>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</si>
  <si>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</si>
  <si>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</si>
  <si>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</si>
  <si>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</si>
  <si>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</si>
  <si>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</si>
  <si>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</si>
  <si>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</si>
  <si>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</si>
  <si>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</si>
  <si>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</si>
  <si>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</si>
  <si>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</si>
  <si>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</si>
  <si>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</si>
  <si>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</si>
  <si>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</si>
  <si>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</si>
  <si>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</si>
  <si>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</si>
  <si>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</si>
  <si>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</si>
  <si>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</si>
  <si>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</si>
  <si>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</si>
  <si>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</si>
  <si>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</si>
  <si>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</si>
  <si>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</si>
  <si>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</si>
  <si>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</si>
  <si>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</si>
  <si>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</si>
  <si>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</si>
  <si>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</si>
  <si>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</si>
  <si>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</si>
  <si>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</si>
  <si>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</si>
  <si>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</si>
  <si>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</si>
  <si>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</si>
  <si>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</si>
  <si>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</si>
  <si>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</si>
  <si>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</si>
  <si>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</si>
  <si>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</si>
  <si>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</si>
  <si>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</si>
  <si>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</si>
  <si>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</si>
  <si>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</si>
  <si>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</si>
  <si>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</si>
  <si>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</si>
  <si>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</si>
  <si>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</si>
  <si>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</si>
  <si>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</si>
  <si>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</si>
  <si>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</si>
  <si>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</si>
  <si>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</si>
  <si>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</si>
  <si>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</si>
  <si>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</si>
  <si>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</si>
  <si>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</si>
  <si>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</si>
  <si>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</si>
  <si>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</si>
  <si>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</si>
  <si>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</si>
  <si>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</si>
  <si>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</si>
  <si>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</si>
  <si>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</si>
  <si>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</si>
  <si>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</si>
  <si>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</si>
  <si>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</si>
  <si>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</si>
  <si>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</si>
  <si>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</si>
  <si>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</si>
  <si>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</si>
  <si>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</si>
  <si>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</si>
  <si>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</si>
  <si>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</si>
  <si>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</si>
  <si>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</si>
  <si>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</si>
  <si>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</si>
  <si>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</si>
  <si>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</si>
  <si>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</si>
  <si>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</si>
  <si>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</si>
  <si>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</si>
  <si>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</si>
  <si>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</si>
  <si>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</si>
  <si>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</si>
  <si>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</si>
  <si>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</si>
  <si>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</si>
  <si>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</si>
  <si>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</si>
  <si>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</si>
  <si>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</si>
  <si>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</si>
  <si>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</si>
  <si>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</si>
  <si>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</si>
  <si>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</si>
  <si>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</si>
  <si>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</si>
  <si>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</si>
  <si>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</si>
  <si>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</si>
  <si>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</si>
  <si>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</si>
  <si>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</si>
  <si>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</si>
  <si>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</si>
  <si>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</si>
  <si>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</si>
  <si>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</si>
  <si>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</si>
  <si>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</si>
  <si>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</si>
  <si>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</si>
  <si>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</si>
  <si>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</si>
  <si>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</si>
  <si>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</si>
  <si>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</si>
  <si>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</si>
  <si>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</si>
  <si>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</si>
  <si>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</si>
  <si>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</si>
  <si>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</si>
  <si>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</si>
  <si>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</si>
  <si>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</si>
  <si>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</si>
  <si>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</si>
  <si>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</si>
  <si>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</si>
  <si>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</si>
  <si>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</si>
  <si>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</si>
  <si>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</si>
  <si>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</si>
  <si>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</si>
  <si>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</si>
  <si>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</si>
  <si>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</si>
  <si>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</si>
  <si>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</si>
  <si>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</si>
  <si>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</si>
  <si>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</si>
  <si>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</si>
  <si>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</si>
  <si>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</si>
  <si>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</si>
  <si>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</si>
  <si>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</si>
  <si>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</si>
  <si>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</si>
  <si>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</si>
  <si>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</si>
  <si>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</si>
  <si>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</si>
  <si>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</si>
  <si>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</si>
  <si>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</si>
  <si>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</si>
  <si>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</si>
  <si>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</si>
  <si>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</si>
  <si>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</si>
  <si>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</si>
  <si>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</si>
  <si>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</si>
  <si>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</si>
  <si>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</si>
  <si>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</si>
  <si>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</si>
  <si>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</si>
  <si>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</si>
  <si>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</si>
  <si>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</si>
  <si>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</si>
  <si>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</si>
  <si>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</si>
  <si>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</si>
  <si>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</si>
  <si>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</si>
  <si>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</si>
  <si>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</si>
  <si>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</si>
  <si>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</si>
  <si>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</si>
  <si>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</si>
  <si>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</si>
  <si>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</si>
  <si>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</si>
  <si>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</si>
  <si>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</si>
  <si>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</si>
  <si>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</si>
  <si>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</si>
  <si>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</si>
  <si>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</si>
  <si>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</si>
  <si>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</si>
  <si>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</si>
  <si>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</si>
  <si>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</si>
  <si>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</si>
  <si>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</si>
  <si>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</si>
  <si>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</si>
  <si>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</si>
  <si>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</si>
  <si>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</si>
  <si>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</si>
  <si>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</si>
  <si>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</si>
  <si>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</si>
  <si>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</si>
  <si>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</si>
  <si>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</si>
  <si>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</si>
  <si>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</si>
  <si>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</si>
  <si>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</si>
  <si>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</si>
  <si>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</si>
  <si>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</si>
  <si>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</si>
  <si>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</si>
  <si>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</si>
  <si>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</si>
  <si>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</si>
  <si>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</si>
  <si>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</si>
  <si>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</si>
  <si>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</si>
  <si>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</si>
  <si>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</si>
  <si>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</si>
  <si>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</si>
  <si>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</si>
  <si>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</si>
  <si>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</si>
  <si>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</si>
  <si>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</si>
  <si>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</si>
  <si>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</si>
  <si>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</si>
  <si>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</si>
  <si>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</si>
  <si>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</si>
  <si>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</si>
  <si>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</si>
  <si>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</si>
  <si>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</si>
  <si>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</si>
  <si>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</si>
  <si>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</si>
  <si>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</si>
  <si>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</si>
  <si>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</si>
  <si>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</si>
  <si>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</si>
  <si>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</si>
  <si>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</si>
  <si>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</si>
  <si>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</si>
  <si>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</si>
  <si>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</si>
  <si>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</si>
  <si>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</si>
  <si>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</si>
  <si>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</si>
  <si>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</si>
  <si>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</si>
  <si>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</si>
  <si>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</si>
  <si>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</si>
  <si>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</si>
  <si>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</si>
  <si>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</si>
  <si>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</si>
  <si>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</si>
  <si>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</si>
  <si>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</si>
  <si>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</si>
  <si>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</si>
  <si>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</si>
  <si>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</si>
  <si>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</si>
  <si>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</si>
  <si>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</si>
  <si>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</si>
  <si>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</si>
  <si>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</si>
  <si>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</si>
  <si>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</si>
  <si>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</si>
  <si>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</si>
  <si>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</si>
  <si>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</si>
  <si>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</si>
  <si>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</si>
  <si>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</si>
  <si>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</si>
  <si>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</si>
  <si>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</si>
  <si>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</si>
  <si>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</si>
  <si>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</si>
  <si>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</si>
  <si>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</si>
  <si>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</si>
  <si>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</si>
  <si>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</si>
  <si>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</si>
  <si>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</si>
  <si>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</si>
  <si>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</si>
  <si>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</si>
  <si>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</si>
  <si>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</si>
  <si>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</si>
  <si>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</si>
  <si>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</si>
  <si>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</si>
  <si>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</si>
  <si>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</si>
  <si>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</si>
  <si>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</si>
  <si>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</si>
  <si>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</si>
  <si>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</si>
  <si>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</si>
  <si>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</si>
  <si>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</si>
  <si>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</si>
  <si>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</si>
  <si>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</si>
  <si>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</si>
  <si>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</si>
  <si>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</si>
  <si>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</si>
  <si>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</si>
  <si>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</si>
  <si>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</si>
  <si>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</si>
  <si>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</si>
  <si>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</si>
  <si>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</si>
  <si>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</si>
  <si>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</si>
  <si>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</si>
  <si>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</si>
  <si>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</si>
  <si>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</si>
  <si>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</si>
  <si>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</si>
  <si>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</si>
  <si>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</si>
  <si>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</si>
  <si>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</si>
  <si>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</si>
  <si>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</si>
  <si>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</si>
  <si>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</si>
  <si>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</si>
  <si>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</si>
  <si>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</si>
  <si>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</si>
  <si>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</si>
  <si>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</si>
  <si>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</si>
  <si>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</si>
  <si>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</si>
  <si>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</si>
  <si>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</si>
  <si>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</si>
  <si>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</si>
  <si>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</si>
  <si>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</si>
  <si>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</si>
  <si>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</si>
  <si>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</si>
  <si>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</si>
  <si>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</si>
  <si>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</si>
  <si>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</si>
  <si>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</si>
  <si>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</si>
  <si>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</si>
  <si>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</si>
  <si>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</si>
  <si>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</si>
  <si>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</si>
  <si>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</si>
  <si>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</si>
  <si>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</si>
  <si>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</si>
  <si>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</si>
  <si>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</si>
  <si>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</si>
  <si>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</si>
  <si>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</si>
  <si>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</si>
  <si>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</si>
  <si>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</si>
  <si>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</si>
  <si>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</si>
  <si>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</si>
  <si>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</si>
  <si>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</si>
  <si>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</si>
  <si>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</si>
  <si>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</si>
  <si>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</si>
  <si>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</si>
  <si>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</si>
  <si>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</si>
  <si>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</si>
  <si>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</si>
  <si>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</si>
  <si>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</si>
  <si>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</si>
  <si>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</si>
  <si>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</si>
  <si>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</si>
  <si>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</si>
  <si>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</si>
  <si>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</si>
  <si>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</si>
  <si>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</si>
  <si>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</si>
  <si>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</si>
  <si>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</si>
  <si>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</si>
  <si>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</si>
  <si>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</si>
  <si>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</si>
  <si>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</si>
  <si>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</si>
  <si>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</si>
  <si>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</si>
  <si>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</si>
  <si>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</si>
  <si>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</si>
  <si>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</si>
  <si>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</si>
  <si>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</si>
  <si>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</si>
  <si>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</si>
  <si>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</si>
  <si>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</si>
  <si>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</si>
  <si>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</si>
  <si>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</si>
  <si>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</si>
  <si>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</si>
  <si>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</si>
  <si>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</si>
  <si>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</si>
  <si>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</si>
  <si>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</si>
  <si>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</si>
  <si>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</si>
  <si>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</si>
  <si>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</si>
  <si>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</si>
  <si>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</si>
  <si>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</si>
  <si>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</si>
  <si>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</si>
  <si>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</si>
  <si>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</si>
  <si>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</si>
  <si>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</si>
  <si>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</si>
  <si>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</si>
  <si>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</si>
  <si>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</si>
  <si>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</si>
  <si>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</si>
  <si>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</si>
  <si>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</si>
  <si>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</si>
  <si>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</si>
  <si>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</si>
  <si>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</si>
  <si>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</si>
  <si>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</si>
  <si>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</si>
  <si>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</si>
  <si>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</si>
  <si>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</si>
  <si>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</si>
  <si>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</si>
  <si>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</si>
  <si>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</si>
  <si>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</si>
  <si>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</si>
  <si>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</si>
  <si>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</si>
  <si>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</si>
  <si>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</si>
  <si>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</si>
  <si>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</si>
  <si>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</si>
  <si>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</si>
  <si>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</si>
  <si>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</si>
  <si>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</si>
  <si>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</si>
  <si>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</si>
  <si>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</si>
  <si>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</si>
  <si>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</si>
  <si>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</si>
  <si>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</si>
  <si>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</si>
  <si>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</si>
  <si>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</si>
  <si>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</si>
  <si>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</si>
  <si>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</si>
  <si>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</si>
  <si>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</si>
  <si>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</si>
  <si>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</si>
  <si>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</si>
  <si>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</si>
  <si>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</si>
  <si>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</si>
  <si>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</si>
  <si>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</si>
  <si>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</si>
  <si>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</si>
  <si>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</si>
  <si>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</si>
  <si>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</si>
  <si>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</si>
  <si>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</si>
  <si>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</si>
  <si>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</si>
  <si>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</si>
  <si>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</si>
  <si>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</si>
  <si>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</si>
  <si>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</si>
  <si>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</si>
  <si>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</si>
  <si>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</si>
  <si>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</si>
  <si>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</si>
  <si>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</si>
  <si>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</si>
  <si>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</si>
  <si>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</si>
  <si>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</si>
  <si>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</si>
  <si>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</si>
  <si>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</si>
  <si>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</si>
  <si>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</si>
  <si>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</si>
  <si>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</si>
  <si>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</si>
  <si>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</si>
  <si>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</si>
  <si>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</si>
  <si>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</si>
  <si>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</si>
  <si>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</si>
  <si>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</si>
  <si>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</si>
  <si>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</si>
  <si>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</si>
  <si>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</si>
  <si>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</si>
  <si>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</si>
  <si>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</si>
  <si>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</si>
  <si>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</si>
  <si>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</si>
  <si>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</si>
  <si>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</si>
  <si>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</si>
  <si>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</si>
  <si>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</si>
  <si>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</si>
  <si>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</si>
  <si>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</si>
  <si>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</si>
  <si>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</si>
  <si>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</si>
  <si>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</si>
  <si>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</si>
  <si>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</si>
  <si>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</si>
  <si>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</si>
  <si>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</si>
  <si>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</si>
  <si>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</si>
  <si>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</si>
  <si>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</si>
  <si>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</si>
  <si>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</si>
  <si>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</si>
  <si>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</si>
  <si>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</si>
  <si>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</si>
  <si>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</si>
  <si>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</si>
  <si>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</si>
  <si>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</si>
  <si>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</si>
  <si>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</si>
  <si>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</si>
  <si>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</si>
  <si>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</si>
  <si>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</si>
  <si>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</si>
  <si>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</si>
  <si>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</si>
  <si>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</si>
  <si>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</si>
  <si>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</si>
  <si>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</si>
  <si>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</si>
  <si>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</si>
  <si>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</si>
  <si>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</si>
  <si>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</si>
  <si>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</si>
  <si>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</si>
  <si>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</si>
  <si>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</si>
  <si>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</si>
  <si>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</si>
  <si>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</si>
  <si>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</si>
  <si>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</si>
  <si>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</si>
  <si>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</si>
  <si>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</si>
  <si>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</si>
  <si>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</si>
  <si>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</si>
  <si>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</si>
  <si>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</si>
  <si>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</si>
  <si>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</si>
  <si>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</si>
  <si>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</si>
  <si>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</si>
  <si>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</si>
  <si>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</si>
  <si>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</si>
  <si>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</si>
  <si>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</si>
  <si>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</si>
  <si>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</si>
  <si>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</si>
  <si>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</si>
  <si>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</si>
  <si>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</si>
  <si>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</si>
  <si>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</si>
  <si>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</si>
  <si>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</si>
  <si>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</si>
  <si>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</si>
  <si>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</si>
  <si>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</si>
  <si>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</si>
  <si>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</si>
  <si>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</si>
  <si>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</si>
  <si>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</si>
  <si>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</si>
  <si>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</si>
  <si>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</si>
  <si>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</si>
  <si>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</si>
  <si>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</si>
  <si>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</si>
  <si>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</si>
  <si>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</si>
  <si>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</si>
  <si>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</si>
  <si>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</si>
  <si>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</si>
  <si>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</si>
  <si>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</si>
  <si>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</si>
  <si>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</si>
  <si>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</si>
  <si>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</si>
  <si>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</si>
  <si>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</si>
  <si>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</si>
  <si>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</si>
  <si>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</si>
  <si>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</si>
  <si>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</si>
  <si>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</si>
  <si>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</si>
  <si>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</si>
  <si>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</si>
  <si>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</si>
  <si>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</si>
  <si>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</si>
  <si>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</si>
  <si>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</si>
  <si>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</si>
  <si>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</si>
  <si>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</si>
  <si>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</si>
  <si>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</si>
  <si>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</si>
  <si>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</si>
  <si>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</si>
  <si>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</si>
  <si>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</si>
  <si>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</si>
  <si>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</si>
  <si>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</si>
  <si>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</si>
  <si>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</si>
  <si>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</si>
  <si>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</si>
  <si>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</si>
  <si>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</si>
  <si>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</si>
  <si>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</si>
  <si>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</si>
  <si>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</si>
  <si>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</si>
  <si>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</si>
  <si>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</si>
  <si>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</si>
  <si>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</si>
  <si>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</si>
  <si>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</si>
  <si>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</si>
  <si>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</si>
  <si>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</si>
  <si>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</si>
  <si>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</si>
  <si>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</si>
  <si>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</si>
  <si>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</si>
  <si>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</si>
  <si>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</si>
  <si>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</si>
  <si>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</si>
  <si>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</si>
  <si>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</si>
  <si>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</si>
  <si>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</si>
  <si>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</si>
  <si>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</si>
  <si>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</si>
  <si>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</si>
  <si>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</si>
  <si>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</si>
  <si>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</si>
  <si>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</si>
  <si>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</si>
  <si>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</si>
  <si>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</si>
  <si>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</si>
  <si>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</si>
  <si>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</si>
  <si>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</si>
  <si>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</si>
  <si>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</si>
  <si>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</si>
  <si>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</si>
  <si>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</si>
  <si>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</si>
  <si>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</si>
  <si>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</si>
  <si>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</si>
  <si>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</si>
  <si>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</si>
  <si>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</si>
  <si>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</si>
  <si>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</si>
  <si>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</si>
  <si>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</si>
  <si>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</si>
  <si>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</si>
  <si>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</si>
  <si>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</si>
  <si>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</si>
  <si>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</si>
  <si>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</si>
  <si>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</si>
  <si>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</si>
  <si>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</si>
  <si>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</si>
  <si>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</si>
  <si>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</si>
  <si>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</si>
  <si>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</si>
  <si>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</si>
  <si>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</si>
  <si>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</si>
  <si>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</si>
  <si>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</si>
  <si>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</si>
  <si>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</si>
  <si>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</si>
  <si>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</si>
  <si>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</si>
  <si>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</si>
  <si>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</si>
  <si>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</si>
  <si>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</si>
  <si>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</si>
  <si>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</si>
  <si>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</si>
  <si>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</si>
  <si>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</si>
  <si>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</si>
  <si>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</si>
  <si>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</si>
  <si>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</si>
  <si>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</si>
  <si>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</si>
  <si>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</si>
  <si>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</si>
  <si>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</si>
  <si>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</si>
  <si>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</si>
  <si>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</si>
  <si>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</si>
  <si>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</si>
  <si>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</si>
  <si>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</si>
  <si>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</si>
  <si>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</si>
  <si>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</si>
  <si>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</si>
  <si>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</si>
  <si>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</si>
  <si>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</si>
  <si>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</si>
  <si>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</si>
  <si>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</si>
  <si>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</si>
  <si>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</si>
  <si>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</si>
  <si>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</si>
  <si>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</si>
  <si>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</si>
  <si>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</si>
  <si>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</si>
  <si>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</si>
  <si>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</si>
  <si>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</si>
  <si>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</si>
  <si>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</si>
  <si>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</si>
  <si>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</si>
  <si>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</si>
  <si>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</si>
  <si>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</si>
  <si>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</si>
  <si>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</si>
  <si>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</si>
  <si>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</si>
  <si>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</si>
  <si>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</si>
  <si>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</si>
  <si>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</si>
  <si>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</si>
  <si>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</si>
  <si>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</si>
  <si>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</si>
  <si>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</si>
  <si>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</si>
  <si>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</si>
  <si>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</si>
  <si>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</si>
  <si>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</si>
  <si>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</si>
  <si>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</si>
  <si>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</si>
  <si>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</si>
  <si>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</si>
  <si>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</si>
  <si>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</si>
  <si>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</si>
  <si>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</si>
  <si>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</si>
  <si>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</si>
  <si>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</si>
  <si>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</si>
  <si>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</si>
  <si>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</si>
  <si>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</si>
  <si>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</si>
  <si>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</si>
  <si>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</si>
  <si>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</si>
  <si>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</si>
  <si>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</si>
  <si>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</si>
  <si>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</si>
  <si>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</si>
  <si>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</si>
  <si>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</si>
  <si>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</si>
  <si>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</si>
  <si>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</si>
  <si>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</si>
  <si>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</si>
  <si>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</si>
  <si>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</si>
  <si>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</si>
  <si>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</si>
  <si>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</si>
  <si>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</si>
  <si>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</si>
  <si>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</si>
  <si>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</si>
  <si>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</si>
  <si>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</si>
  <si>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</si>
  <si>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</si>
  <si>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</si>
  <si>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</si>
  <si>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</si>
  <si>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</si>
  <si>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</si>
  <si>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</si>
  <si>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</si>
  <si>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</si>
  <si>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</si>
  <si>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</si>
  <si>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</si>
  <si>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</si>
  <si>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</si>
  <si>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</si>
  <si>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</si>
  <si>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</si>
  <si>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</si>
  <si>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</si>
  <si>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</si>
  <si>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</si>
  <si>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</si>
  <si>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</si>
  <si>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</si>
  <si>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</si>
  <si>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</si>
  <si>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</si>
  <si>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</si>
  <si>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</si>
  <si>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</si>
  <si>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</si>
  <si>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</si>
  <si>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</si>
  <si>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</si>
  <si>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</si>
  <si>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</si>
  <si>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</si>
  <si>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</si>
  <si>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</si>
  <si>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</si>
  <si>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</si>
  <si>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</si>
  <si>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</si>
  <si>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</si>
  <si>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</si>
  <si>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</si>
  <si>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</si>
  <si>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</si>
  <si>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</si>
  <si>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</si>
  <si>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</si>
  <si>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</si>
  <si>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</si>
  <si>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</si>
  <si>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</si>
  <si>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</si>
  <si>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</si>
  <si>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</si>
  <si>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</si>
  <si>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</si>
  <si>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</si>
  <si>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</si>
  <si>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</si>
  <si>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</si>
  <si>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</si>
  <si>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</si>
  <si>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</si>
  <si>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</si>
  <si>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</si>
  <si>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</si>
  <si>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</si>
  <si>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</si>
  <si>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</si>
  <si>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</si>
  <si>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</si>
  <si>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</si>
  <si>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</si>
  <si>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</si>
  <si>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</si>
  <si>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</si>
  <si>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</si>
  <si>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</si>
  <si>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</si>
  <si>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</si>
  <si>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</si>
  <si>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</si>
  <si>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</si>
  <si>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</si>
  <si>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</si>
  <si>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</si>
  <si>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</si>
  <si>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</si>
  <si>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</si>
  <si>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</si>
  <si>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</si>
  <si>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</si>
  <si>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</si>
  <si>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</si>
  <si>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</si>
  <si>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</si>
  <si>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</si>
  <si>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</si>
  <si>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</si>
  <si>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</si>
  <si>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</si>
  <si>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</si>
  <si>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</si>
  <si>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</si>
  <si>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</si>
  <si>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</si>
  <si>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</si>
  <si>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</si>
  <si>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</si>
  <si>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</si>
  <si>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</si>
  <si>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</si>
  <si>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</si>
  <si>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</si>
  <si>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</si>
  <si>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</si>
  <si>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</si>
  <si>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</si>
  <si>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</si>
  <si>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</si>
  <si>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</si>
  <si>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</si>
  <si>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</si>
  <si>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</si>
  <si>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</si>
  <si>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</si>
  <si>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</si>
  <si>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</si>
  <si>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</si>
  <si>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</si>
  <si>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</si>
  <si>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</si>
  <si>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</si>
  <si>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</si>
  <si>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</si>
  <si>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</si>
  <si>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</si>
  <si>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</si>
  <si>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</si>
  <si>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</si>
  <si>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</si>
  <si>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</si>
  <si>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</si>
  <si>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</si>
  <si>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</si>
  <si>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</si>
  <si>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</si>
  <si>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</si>
  <si>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</si>
  <si>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</si>
  <si>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</si>
  <si>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</si>
  <si>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</si>
  <si>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</si>
  <si>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</si>
  <si>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</si>
  <si>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</si>
  <si>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</si>
  <si>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</si>
  <si>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</si>
  <si>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</si>
  <si>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</si>
  <si>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</si>
  <si>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</si>
  <si>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</si>
  <si>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</si>
  <si>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</si>
  <si>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</si>
  <si>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</si>
  <si>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</si>
  <si>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</si>
  <si>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</si>
  <si>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</si>
  <si>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</si>
  <si>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</si>
  <si>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</si>
  <si>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</si>
  <si>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</si>
  <si>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</si>
  <si>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</si>
  <si>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</si>
  <si>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</si>
  <si>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</si>
  <si>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</si>
  <si>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</si>
  <si>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</si>
  <si>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</si>
  <si>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</si>
  <si>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</si>
  <si>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</si>
  <si>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</si>
  <si>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</si>
  <si>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</si>
  <si>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</si>
  <si>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</si>
  <si>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</si>
  <si>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</si>
  <si>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</si>
  <si>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</si>
  <si>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</si>
  <si>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</si>
  <si>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</si>
  <si>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</si>
  <si>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</si>
  <si>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</si>
  <si>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</si>
  <si>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</si>
  <si>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</si>
  <si>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</si>
  <si>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</si>
  <si>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</si>
  <si>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</si>
  <si>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</si>
  <si>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</si>
  <si>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</si>
  <si>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</si>
  <si>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</si>
  <si>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</si>
  <si>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</si>
  <si>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</si>
  <si>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</si>
  <si>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</si>
  <si>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</si>
  <si>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</si>
  <si>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</si>
  <si>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</si>
  <si>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</si>
  <si>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</si>
  <si>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</si>
  <si>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</si>
  <si>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</si>
  <si>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</si>
  <si>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</si>
  <si>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</si>
  <si>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</si>
  <si>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</si>
  <si>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</si>
  <si>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</si>
  <si>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</si>
  <si>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</si>
  <si>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</si>
  <si>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</si>
  <si>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</si>
  <si>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</si>
  <si>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</si>
  <si>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</si>
  <si>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</si>
  <si>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</si>
  <si>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</si>
  <si>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</si>
  <si>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</si>
  <si>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</si>
  <si>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</si>
  <si>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</si>
  <si>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</si>
  <si>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</si>
  <si>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</si>
  <si>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</si>
  <si>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</si>
  <si>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</si>
  <si>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</si>
  <si>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</si>
  <si>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</si>
  <si>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</si>
  <si>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</si>
  <si>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</si>
  <si>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</si>
  <si>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</si>
  <si>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</si>
  <si>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</si>
  <si>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</si>
  <si>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</si>
  <si>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</si>
  <si>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</si>
  <si>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</si>
  <si>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</si>
  <si>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</si>
  <si>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</si>
  <si>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</si>
  <si>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</si>
  <si>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</si>
  <si>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</si>
  <si>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</si>
  <si>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</si>
  <si>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</si>
  <si>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</si>
  <si>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</si>
  <si>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</si>
  <si>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</si>
  <si>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</si>
  <si>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</si>
  <si>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</si>
  <si>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</si>
  <si>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</si>
  <si>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</si>
  <si>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</si>
  <si>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</si>
  <si>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</si>
  <si>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</si>
  <si>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</si>
  <si>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</si>
  <si>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</si>
  <si>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</si>
  <si>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</si>
  <si>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</si>
  <si>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</si>
  <si>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</si>
  <si>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</si>
  <si>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</si>
  <si>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</si>
  <si>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</si>
  <si>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</si>
  <si>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</si>
  <si>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</si>
  <si>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</si>
  <si>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</si>
  <si>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</si>
  <si>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</si>
  <si>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</si>
  <si>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</si>
  <si>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</si>
  <si>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</si>
  <si>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</si>
  <si>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</si>
  <si>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</si>
  <si>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</si>
  <si>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</si>
  <si>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</si>
  <si>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</si>
  <si>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</si>
  <si>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</si>
  <si>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</si>
  <si>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</si>
  <si>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</si>
  <si>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</si>
  <si>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</si>
  <si>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</si>
  <si>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</si>
  <si>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</si>
  <si>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</si>
  <si>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</si>
  <si>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</si>
  <si>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</si>
  <si>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</si>
  <si>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</si>
  <si>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</si>
  <si>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</si>
  <si>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</si>
  <si>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</si>
  <si>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</si>
  <si>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</si>
  <si>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</si>
  <si>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</si>
  <si>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</si>
  <si>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</si>
  <si>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</si>
  <si>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</si>
  <si>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</si>
  <si>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</si>
  <si>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</si>
  <si>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</si>
  <si>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</si>
  <si>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</si>
  <si>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</si>
  <si>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</si>
  <si>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</si>
  <si>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</si>
  <si>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</si>
  <si>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</si>
  <si>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</si>
  <si>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</si>
  <si>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</si>
  <si>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</si>
  <si>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</si>
  <si>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</si>
  <si>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</si>
  <si>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</si>
  <si>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</si>
  <si>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</si>
  <si>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</si>
  <si>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</si>
  <si>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</si>
  <si>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</si>
  <si>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</si>
  <si>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</si>
  <si>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</si>
  <si>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</si>
  <si>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</si>
  <si>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</si>
  <si>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</si>
  <si>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</si>
  <si>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</si>
  <si>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</si>
  <si>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</si>
  <si>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</si>
  <si>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</si>
  <si>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</si>
  <si>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</si>
  <si>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</si>
  <si>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</si>
  <si>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</si>
  <si>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</si>
  <si>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</si>
  <si>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</si>
  <si>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</si>
  <si>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</si>
  <si>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</si>
  <si>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</si>
  <si>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</si>
  <si>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</si>
  <si>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</si>
  <si>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</si>
  <si>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</si>
  <si>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</si>
  <si>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</si>
  <si>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</si>
  <si>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</si>
  <si>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</si>
  <si>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</si>
  <si>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</si>
  <si>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</si>
  <si>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</si>
  <si>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</si>
  <si>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</si>
  <si>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</si>
  <si>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</si>
  <si>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</si>
  <si>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</si>
  <si>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</si>
  <si>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</si>
  <si>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</si>
  <si>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</si>
  <si>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</si>
  <si>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</si>
  <si>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</si>
  <si>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</si>
  <si>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</si>
  <si>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</si>
  <si>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</si>
  <si>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</si>
  <si>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</si>
  <si>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</si>
  <si>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</si>
  <si>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</si>
  <si>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</si>
  <si>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</si>
  <si>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</si>
  <si>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</si>
  <si>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</si>
  <si>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</si>
  <si>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</si>
  <si>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</si>
  <si>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</si>
  <si>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</si>
  <si>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</si>
  <si>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</si>
  <si>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</si>
  <si>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</si>
  <si>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</si>
  <si>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</si>
  <si>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</si>
  <si>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</si>
  <si>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</si>
  <si>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</si>
  <si>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</si>
  <si>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</si>
  <si>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</si>
  <si>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</si>
  <si>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</si>
  <si>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</si>
  <si>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</si>
  <si>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</si>
  <si>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</si>
  <si>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</si>
  <si>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</si>
  <si>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</si>
  <si>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</si>
  <si>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</si>
  <si>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</si>
  <si>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</si>
  <si>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</si>
  <si>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</si>
  <si>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</si>
  <si>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</si>
  <si>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</si>
  <si>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</si>
  <si>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</si>
  <si>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</si>
  <si>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</si>
  <si>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</si>
  <si>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</si>
  <si>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</si>
  <si>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</si>
  <si>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</si>
  <si>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</si>
  <si>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</si>
  <si>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</si>
  <si>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</si>
  <si>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</si>
  <si>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</si>
  <si>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</si>
  <si>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</si>
  <si>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</si>
  <si>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</si>
  <si>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</si>
  <si>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</si>
  <si>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</si>
  <si>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</si>
  <si>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</si>
  <si>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</si>
  <si>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</si>
  <si>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</si>
  <si>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</si>
  <si>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</si>
  <si>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</si>
  <si>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</si>
  <si>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</si>
  <si>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</si>
  <si>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</si>
  <si>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</si>
  <si>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</si>
  <si>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</si>
  <si>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</si>
  <si>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</si>
  <si>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</si>
  <si>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</si>
  <si>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</si>
  <si>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</si>
  <si>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</si>
  <si>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</si>
  <si>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</si>
  <si>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</si>
  <si>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</si>
  <si>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</si>
  <si>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</si>
  <si>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</si>
  <si>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</si>
  <si>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</si>
  <si>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</si>
  <si>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</si>
  <si>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</si>
  <si>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</si>
  <si>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</si>
  <si>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</si>
  <si>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</si>
  <si>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</si>
  <si>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</si>
  <si>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</si>
  <si>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</si>
  <si>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</si>
  <si>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</si>
  <si>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</si>
  <si>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</si>
  <si>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</si>
  <si>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</si>
  <si>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</si>
  <si>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</si>
  <si>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</si>
  <si>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</si>
  <si>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</si>
  <si>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</si>
  <si>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</si>
  <si>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</si>
  <si>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</si>
  <si>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</si>
  <si>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</si>
  <si>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</si>
  <si>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</si>
  <si>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</si>
  <si>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</si>
  <si>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</si>
  <si>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</si>
  <si>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</si>
  <si>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</si>
  <si>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</si>
  <si>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</si>
  <si>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</si>
  <si>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</si>
  <si>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</si>
  <si>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</si>
  <si>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</si>
  <si>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</si>
  <si>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</si>
  <si>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</si>
  <si>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</si>
  <si>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</si>
  <si>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</si>
  <si>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</si>
  <si>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</si>
  <si>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</si>
  <si>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</si>
  <si>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</si>
  <si>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</si>
  <si>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</si>
  <si>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</si>
  <si>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</si>
  <si>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</si>
  <si>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</si>
  <si>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</si>
  <si>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</si>
  <si>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</si>
  <si>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</si>
  <si>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</si>
  <si>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</si>
  <si>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</si>
  <si>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</si>
  <si>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</si>
  <si>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</si>
  <si>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</si>
  <si>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</si>
  <si>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</si>
  <si>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</si>
  <si>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</si>
  <si>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</si>
  <si>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</si>
  <si>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</si>
  <si>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</si>
  <si>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</si>
  <si>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</si>
  <si>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</si>
  <si>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</si>
  <si>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</si>
  <si>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</si>
  <si>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</si>
  <si>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</si>
  <si>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</si>
  <si>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</si>
  <si>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</si>
  <si>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</si>
  <si>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</si>
  <si>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</si>
  <si>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</si>
  <si>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</si>
  <si>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</si>
  <si>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</si>
  <si>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</si>
  <si>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</si>
  <si>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</si>
  <si>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</si>
  <si>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</si>
  <si>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</si>
  <si>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</si>
  <si>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</si>
  <si>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</si>
  <si>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</si>
  <si>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</si>
  <si>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</si>
  <si>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</si>
  <si>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</si>
  <si>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</si>
  <si>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</si>
  <si>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</si>
  <si>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</si>
  <si>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</si>
  <si>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</si>
  <si>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</si>
  <si>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</si>
  <si>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</si>
  <si>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</si>
  <si>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</si>
  <si>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</si>
  <si>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</si>
  <si>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</si>
  <si>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</si>
  <si>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</si>
  <si>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</si>
  <si>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</si>
  <si>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</si>
  <si>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</si>
  <si>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</si>
  <si>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</si>
  <si>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</si>
  <si>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</si>
  <si>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</si>
  <si>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</si>
  <si>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</si>
  <si>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</si>
  <si>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</si>
  <si>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</si>
  <si>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</si>
  <si>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</si>
  <si>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</si>
  <si>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</si>
  <si>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</si>
  <si>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</si>
  <si>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</si>
  <si>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</si>
  <si>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</si>
  <si>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</si>
  <si>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</si>
  <si>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</si>
  <si>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</si>
  <si>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</si>
  <si>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</si>
  <si>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</si>
  <si>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</si>
  <si>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</si>
  <si>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</si>
  <si>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</si>
  <si>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</si>
  <si>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</si>
  <si>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</si>
  <si>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</si>
  <si>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</si>
  <si>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</si>
  <si>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</si>
  <si>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</si>
  <si>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</si>
  <si>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</si>
  <si>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</si>
  <si>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</si>
  <si>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</si>
  <si>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</si>
  <si>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</si>
  <si>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</si>
  <si>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</si>
  <si>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</si>
  <si>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</si>
  <si>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</si>
  <si>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</si>
  <si>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</si>
  <si>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</si>
  <si>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</si>
  <si>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</si>
  <si>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</si>
  <si>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</si>
  <si>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</si>
  <si>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</si>
  <si>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</si>
  <si>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</si>
  <si>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</si>
  <si>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</si>
  <si>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</si>
  <si>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</si>
  <si>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</si>
  <si>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</si>
  <si>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</si>
  <si>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</si>
  <si>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</si>
  <si>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</si>
  <si>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</si>
  <si>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</si>
  <si>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</si>
  <si>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</si>
  <si>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</si>
  <si>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</si>
  <si>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</si>
  <si>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</si>
  <si>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</si>
  <si>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</si>
  <si>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</si>
  <si>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</si>
  <si>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</si>
  <si>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</si>
  <si>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</si>
  <si>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</si>
  <si>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</si>
  <si>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</si>
  <si>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</si>
  <si>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</si>
  <si>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</si>
  <si>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</si>
  <si>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</si>
  <si>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</si>
  <si>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</si>
  <si>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</si>
  <si>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</si>
  <si>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</si>
  <si>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</si>
  <si>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</si>
  <si>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</si>
  <si>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</si>
  <si>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</si>
  <si>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</si>
  <si>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</si>
  <si>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</si>
  <si>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</si>
  <si>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</si>
  <si>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</si>
  <si>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</si>
  <si>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</si>
  <si>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</si>
  <si>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</si>
  <si>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</si>
  <si>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</si>
  <si>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</si>
  <si>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</si>
  <si>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</si>
  <si>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</si>
  <si>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</si>
  <si>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</si>
  <si>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</si>
  <si>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</si>
  <si>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</si>
  <si>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</si>
  <si>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</si>
  <si>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</si>
  <si>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</si>
  <si>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</si>
  <si>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</si>
  <si>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</si>
  <si>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</si>
  <si>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</si>
  <si>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</si>
  <si>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</si>
  <si>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</si>
  <si>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</si>
  <si>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</si>
  <si>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</si>
  <si>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</si>
  <si>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</si>
  <si>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</si>
  <si>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</si>
  <si>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</si>
  <si>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</si>
  <si>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</si>
  <si>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</si>
  <si>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</si>
  <si>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</si>
  <si>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</si>
  <si>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</si>
  <si>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</si>
  <si>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</si>
  <si>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</si>
  <si>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</si>
  <si>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</si>
  <si>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</si>
  <si>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</si>
  <si>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</si>
  <si>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</si>
  <si>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</si>
  <si>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</si>
  <si>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</si>
  <si>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</si>
  <si>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</si>
  <si>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</si>
  <si>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</si>
  <si>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</si>
  <si>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</si>
  <si>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</si>
  <si>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</si>
  <si>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</si>
  <si>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</si>
  <si>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</si>
  <si>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</si>
  <si>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</si>
  <si>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</si>
  <si>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</si>
  <si>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</si>
  <si>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</si>
  <si>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</si>
  <si>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</si>
  <si>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</si>
  <si>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</si>
  <si>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</si>
  <si>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</si>
  <si>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</si>
  <si>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</si>
  <si>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</si>
  <si>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</si>
  <si>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</si>
  <si>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</si>
  <si>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</si>
  <si>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</si>
  <si>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</si>
  <si>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</si>
  <si>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</si>
  <si>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</si>
  <si>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</si>
  <si>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</si>
  <si>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</si>
  <si>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</si>
  <si>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</si>
  <si>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</si>
  <si>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</si>
  <si>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</si>
  <si>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</si>
  <si>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</si>
  <si>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</si>
  <si>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</si>
  <si>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</si>
  <si>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</si>
  <si>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</si>
  <si>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</si>
  <si>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</si>
  <si>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</si>
  <si>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</si>
  <si>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</si>
  <si>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</si>
  <si>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</si>
  <si>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</si>
  <si>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</si>
  <si>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</si>
  <si>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</si>
  <si>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</si>
  <si>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</si>
  <si>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</si>
  <si>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</si>
  <si>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</si>
  <si>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</si>
  <si>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</si>
  <si>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</si>
  <si>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</si>
  <si>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</si>
  <si>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</si>
  <si>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</si>
  <si>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</si>
  <si>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</si>
  <si>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</si>
  <si>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</si>
  <si>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</si>
  <si>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</si>
  <si>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</si>
  <si>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</si>
  <si>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</si>
  <si>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</si>
  <si>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</si>
  <si>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</si>
  <si>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</si>
  <si>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</si>
  <si>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</si>
  <si>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</si>
  <si>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</si>
  <si>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</si>
  <si>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</si>
  <si>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</si>
  <si>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</si>
  <si>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</si>
  <si>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</si>
  <si>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</si>
  <si>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</si>
  <si>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</si>
  <si>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</si>
  <si>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</si>
  <si>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</si>
  <si>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</si>
  <si>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</si>
  <si>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</si>
  <si>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</si>
  <si>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</si>
  <si>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</si>
  <si>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</si>
  <si>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</si>
  <si>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</si>
  <si>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</si>
  <si>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</si>
  <si>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</si>
  <si>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</si>
  <si>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</si>
  <si>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</si>
  <si>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</si>
  <si>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</si>
  <si>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</si>
  <si>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</si>
  <si>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</si>
  <si>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</si>
  <si>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</si>
  <si>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</si>
  <si>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</si>
  <si>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</si>
  <si>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</si>
  <si>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</si>
  <si>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</si>
  <si>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</si>
  <si>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</si>
  <si>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</si>
  <si>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</si>
  <si>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</si>
  <si>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</si>
  <si>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</si>
  <si>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</si>
  <si>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</si>
  <si>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</si>
  <si>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</si>
  <si>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</si>
  <si>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</si>
  <si>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</si>
  <si>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</si>
  <si>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</si>
  <si>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</si>
  <si>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</si>
  <si>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</si>
  <si>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</si>
  <si>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</si>
  <si>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</si>
  <si>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</si>
  <si>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</si>
  <si>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</si>
  <si>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</si>
  <si>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</si>
  <si>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</si>
  <si>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</si>
  <si>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</si>
  <si>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</si>
  <si>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</si>
  <si>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</si>
  <si>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</si>
  <si>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</si>
  <si>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</si>
  <si>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</si>
  <si>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</si>
  <si>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</si>
  <si>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</si>
  <si>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</si>
  <si>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</si>
  <si>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</si>
  <si>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</si>
  <si>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</si>
  <si>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</si>
  <si>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</si>
  <si>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</si>
  <si>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</si>
  <si>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</si>
  <si>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</si>
  <si>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</si>
  <si>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</si>
  <si>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</si>
  <si>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</si>
  <si>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</si>
  <si>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</si>
  <si>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</si>
  <si>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</si>
  <si>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</si>
  <si>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</si>
  <si>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</si>
  <si>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</si>
  <si>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</si>
  <si>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</si>
  <si>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</si>
  <si>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</si>
  <si>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</si>
  <si>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</si>
  <si>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</si>
  <si>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</si>
  <si>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</si>
  <si>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</si>
  <si>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</si>
  <si>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</si>
  <si>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</si>
  <si>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</si>
  <si>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</si>
  <si>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</si>
  <si>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</si>
  <si>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</si>
  <si>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</si>
  <si>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</si>
  <si>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</si>
  <si>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</si>
  <si>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</si>
  <si>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</si>
  <si>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</si>
  <si>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</si>
  <si>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</si>
  <si>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</si>
  <si>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</si>
  <si>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</si>
  <si>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</si>
  <si>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</si>
  <si>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</si>
  <si>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</si>
  <si>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</si>
  <si>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</si>
  <si>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</si>
  <si>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</si>
  <si>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</si>
  <si>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</si>
  <si>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</si>
  <si>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</si>
  <si>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</si>
  <si>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</si>
  <si>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</si>
  <si>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</si>
  <si>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</si>
  <si>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</si>
  <si>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</si>
  <si>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</si>
  <si>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</si>
  <si>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</si>
  <si>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</si>
  <si>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</si>
  <si>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</si>
  <si>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</si>
  <si>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</si>
  <si>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</si>
  <si>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</si>
  <si>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</si>
  <si>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</si>
  <si>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</si>
  <si>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</si>
  <si>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</si>
  <si>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</si>
  <si>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</si>
  <si>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</si>
  <si>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</si>
  <si>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</si>
  <si>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</si>
  <si>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</si>
  <si>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</si>
  <si>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</si>
  <si>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</si>
  <si>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</si>
  <si>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</si>
  <si>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</si>
  <si>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</si>
  <si>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</si>
  <si>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</si>
  <si>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</si>
  <si>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</si>
  <si>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</si>
  <si>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</si>
  <si>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</si>
  <si>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</si>
  <si>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</si>
  <si>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</si>
  <si>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</si>
  <si>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</si>
  <si>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</si>
  <si>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</si>
  <si>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</si>
  <si>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</si>
  <si>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</si>
  <si>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</si>
  <si>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</si>
  <si>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</si>
  <si>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</si>
  <si>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</si>
  <si>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</si>
  <si>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</si>
  <si>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</si>
  <si>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</si>
  <si>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</si>
  <si>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</si>
  <si>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</si>
  <si>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</si>
  <si>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</si>
  <si>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</si>
  <si>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</si>
  <si>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</si>
  <si>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</si>
  <si>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</si>
  <si>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</si>
  <si>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</si>
  <si>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</si>
  <si>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</si>
  <si>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</si>
  <si>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</si>
  <si>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</si>
  <si>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</si>
  <si>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</si>
  <si>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</si>
  <si>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</si>
  <si>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</si>
  <si>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</si>
  <si>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</si>
  <si>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</si>
  <si>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</si>
  <si>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</si>
  <si>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</si>
  <si>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</si>
  <si>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</si>
  <si>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</si>
  <si>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</si>
  <si>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</si>
  <si>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</si>
  <si>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</si>
  <si>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</si>
  <si>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</si>
  <si>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</si>
  <si>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</si>
  <si>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</si>
  <si>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</si>
  <si>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</si>
  <si>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</si>
  <si>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</si>
  <si>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</si>
  <si>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</si>
  <si>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</si>
  <si>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</si>
  <si>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</si>
  <si>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</si>
  <si>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</si>
  <si>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</si>
  <si>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</si>
  <si>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</si>
  <si>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</si>
  <si>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</si>
  <si>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</si>
  <si>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</si>
  <si>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</si>
  <si>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</si>
  <si>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</si>
  <si>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</si>
  <si>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</si>
  <si>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</si>
  <si>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</si>
  <si>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</si>
  <si>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</si>
  <si>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</si>
  <si>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</si>
  <si>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</si>
  <si>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</si>
  <si>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</si>
  <si>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</si>
  <si>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</si>
  <si>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</si>
  <si>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</si>
  <si>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</si>
  <si>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</si>
  <si>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</si>
  <si>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</si>
  <si>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</si>
  <si>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</si>
  <si>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</si>
  <si>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</si>
  <si>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</si>
  <si>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</si>
  <si>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</si>
  <si>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</si>
  <si>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</si>
  <si>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</si>
  <si>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</si>
  <si>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</si>
  <si>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</si>
  <si>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</si>
  <si>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</si>
  <si>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</si>
  <si>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</si>
  <si>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</si>
  <si>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</si>
  <si>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</si>
  <si>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</si>
  <si>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</si>
  <si>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</si>
  <si>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</si>
  <si>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</si>
  <si>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</si>
  <si>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</si>
  <si>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</si>
  <si>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</si>
  <si>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</si>
  <si>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</si>
  <si>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</si>
  <si>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</si>
  <si>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</si>
  <si>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</si>
  <si>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</si>
  <si>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</si>
  <si>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</si>
  <si>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</si>
  <si>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</si>
  <si>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</si>
  <si>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</si>
  <si>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</si>
  <si>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</si>
  <si>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</si>
  <si>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</si>
  <si>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</si>
  <si>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</si>
  <si>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</si>
  <si>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</si>
  <si>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</si>
  <si>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</si>
  <si>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</si>
  <si>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</si>
  <si>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</si>
  <si>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</si>
  <si>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</si>
  <si>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</si>
  <si>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</si>
  <si>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</si>
  <si>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</si>
  <si>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</si>
  <si>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</si>
  <si>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</si>
  <si>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</si>
  <si>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</si>
  <si>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</si>
  <si>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</si>
  <si>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</si>
  <si>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</si>
  <si>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</si>
  <si>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</si>
  <si>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</si>
  <si>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</si>
  <si>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</si>
  <si>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</si>
  <si>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</si>
  <si>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</si>
  <si>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</si>
  <si>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</si>
  <si>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</si>
  <si>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</si>
  <si>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</si>
  <si>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</si>
  <si>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</si>
  <si>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</si>
  <si>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</si>
  <si>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</si>
  <si>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</si>
  <si>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</si>
  <si>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</si>
  <si>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</si>
  <si>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</si>
  <si>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</si>
  <si>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</si>
  <si>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</si>
  <si>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</si>
  <si>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</si>
  <si>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</si>
  <si>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</si>
  <si>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</si>
  <si>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</si>
  <si>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</si>
  <si>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</si>
  <si>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</si>
  <si>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</si>
  <si>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</si>
  <si>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</si>
  <si>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</si>
  <si>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</si>
  <si>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</si>
  <si>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</si>
  <si>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</si>
  <si>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</si>
  <si>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</si>
  <si>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</si>
  <si>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</si>
  <si>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</si>
  <si>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</si>
  <si>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</si>
  <si>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</si>
  <si>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</si>
  <si>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</si>
  <si>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</si>
  <si>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</si>
  <si>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</si>
  <si>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</si>
  <si>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</si>
  <si>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</si>
  <si>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</si>
  <si>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</si>
  <si>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</si>
  <si>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</si>
  <si>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</si>
  <si>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</si>
  <si>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</si>
  <si>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</si>
  <si>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</si>
  <si>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</si>
  <si>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</si>
  <si>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</si>
  <si>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</si>
  <si>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</si>
  <si>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</si>
  <si>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</si>
  <si>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</si>
  <si>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</si>
  <si>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</si>
  <si>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</si>
  <si>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</si>
  <si>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</si>
  <si>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</si>
  <si>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</si>
  <si>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</si>
  <si>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</si>
  <si>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</si>
  <si>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</si>
  <si>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</si>
  <si>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</si>
  <si>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</si>
  <si>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</si>
  <si>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</si>
  <si>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</si>
  <si>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</si>
  <si>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</si>
  <si>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</si>
  <si>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</si>
  <si>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</si>
  <si>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</si>
  <si>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</si>
  <si>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</si>
  <si>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</si>
  <si>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</si>
  <si>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</si>
  <si>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</si>
  <si>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</si>
  <si>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</si>
  <si>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</si>
  <si>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</si>
  <si>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</si>
  <si>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</si>
  <si>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</si>
  <si>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</si>
  <si>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</si>
  <si>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</si>
  <si>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</si>
  <si>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</si>
  <si>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</si>
  <si>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</si>
  <si>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</si>
  <si>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</si>
  <si>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</si>
  <si>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</si>
  <si>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</si>
  <si>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</si>
  <si>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</si>
  <si>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</si>
  <si>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</si>
  <si>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</si>
  <si>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</si>
  <si>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</si>
  <si>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</si>
  <si>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</si>
  <si>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</si>
  <si>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</si>
  <si>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</si>
  <si>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</si>
  <si>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</si>
  <si>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</si>
  <si>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</si>
  <si>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</si>
  <si>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</si>
  <si>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</si>
  <si>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</si>
  <si>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</si>
  <si>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</si>
  <si>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</si>
  <si>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</si>
  <si>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</si>
  <si>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</si>
  <si>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</si>
  <si>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</si>
  <si>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</si>
  <si>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</si>
  <si>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</si>
  <si>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</si>
  <si>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</si>
  <si>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</si>
  <si>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</si>
  <si>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</si>
  <si>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</si>
  <si>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</si>
  <si>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</si>
  <si>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</si>
  <si>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</si>
  <si>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</si>
  <si>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</si>
  <si>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</si>
  <si>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</si>
  <si>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</si>
  <si>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</si>
  <si>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</si>
  <si>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</si>
  <si>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</si>
  <si>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</si>
  <si>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</si>
  <si>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</si>
  <si>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</si>
  <si>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</si>
  <si>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</si>
  <si>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</si>
  <si>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</si>
  <si>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</si>
  <si>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</si>
  <si>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</si>
  <si>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</si>
  <si>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</si>
  <si>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</si>
  <si>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</si>
  <si>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</si>
  <si>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</si>
  <si>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</si>
  <si>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</si>
  <si>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</si>
  <si>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</si>
  <si>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</si>
  <si>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</si>
  <si>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</si>
  <si>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</si>
  <si>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</si>
  <si>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</si>
  <si>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</si>
  <si>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</si>
  <si>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</si>
  <si>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</si>
  <si>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</si>
  <si>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</si>
  <si>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</si>
  <si>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</si>
  <si>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</si>
  <si>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</si>
  <si>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</si>
  <si>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</si>
  <si>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</si>
  <si>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</si>
  <si>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</si>
  <si>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</si>
  <si>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</si>
  <si>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</si>
  <si>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</si>
  <si>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</si>
  <si>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</si>
  <si>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</si>
  <si>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</si>
  <si>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</si>
  <si>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</si>
  <si>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</si>
  <si>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</si>
  <si>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</si>
  <si>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</si>
  <si>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</si>
  <si>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</si>
  <si>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</si>
  <si>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</si>
  <si>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</si>
  <si>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</si>
  <si>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</si>
  <si>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</si>
  <si>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</si>
  <si>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</si>
  <si>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</si>
  <si>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</si>
  <si>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</si>
  <si>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</si>
  <si>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</si>
  <si>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</si>
  <si>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</si>
  <si>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</si>
  <si>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</si>
  <si>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</si>
  <si>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</si>
  <si>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</si>
  <si>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</si>
  <si>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</si>
  <si>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</si>
  <si>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</si>
  <si>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</si>
  <si>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</si>
  <si>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</si>
  <si>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</si>
  <si>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</si>
  <si>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</si>
  <si>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</si>
  <si>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</si>
  <si>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</si>
  <si>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</si>
  <si>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</si>
  <si>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</si>
  <si>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</si>
  <si>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</si>
  <si>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</si>
  <si>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</si>
  <si>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</si>
  <si>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</si>
  <si>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</si>
  <si>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</si>
  <si>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</si>
  <si>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</si>
  <si>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</si>
  <si>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</si>
  <si>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</si>
  <si>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</si>
  <si>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</si>
  <si>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</si>
  <si>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</si>
  <si>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</si>
  <si>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</si>
  <si>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</si>
  <si>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</si>
  <si>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</si>
  <si>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</si>
  <si>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</si>
  <si>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</si>
  <si>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</si>
  <si>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</si>
  <si>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</si>
  <si>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</si>
  <si>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</si>
  <si>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</si>
  <si>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</si>
  <si>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</si>
  <si>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</si>
  <si>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</si>
  <si>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</si>
  <si>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</si>
  <si>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</si>
  <si>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</si>
  <si>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</si>
  <si>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</si>
  <si>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</si>
  <si>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</si>
  <si>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</si>
  <si>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</si>
  <si>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</si>
  <si>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</si>
  <si>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</si>
  <si>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</si>
  <si>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</si>
  <si>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</si>
  <si>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</si>
  <si>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</si>
  <si>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</si>
  <si>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</si>
  <si>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</si>
  <si>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</si>
  <si>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</si>
  <si>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</si>
  <si>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</si>
  <si>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</si>
  <si>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</si>
  <si>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</si>
  <si>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</si>
  <si>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</si>
  <si>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</si>
  <si>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</si>
  <si>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</si>
  <si>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</si>
  <si>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</si>
  <si>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</si>
  <si>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</si>
  <si>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</si>
  <si>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</si>
  <si>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</si>
  <si>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</si>
  <si>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</si>
  <si>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</si>
  <si>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</si>
  <si>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</si>
  <si>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</si>
  <si>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</si>
  <si>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</si>
  <si>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</si>
  <si>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</si>
  <si>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</si>
  <si>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</si>
  <si>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</si>
  <si>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</si>
  <si>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</si>
  <si>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</si>
  <si>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</si>
  <si>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</si>
  <si>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</si>
  <si>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</si>
  <si>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</si>
  <si>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</si>
  <si>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</si>
  <si>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</si>
  <si>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</si>
  <si>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</si>
  <si>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</si>
  <si>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</si>
  <si>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</si>
  <si>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</si>
  <si>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</si>
  <si>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</si>
  <si>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</si>
  <si>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</si>
  <si>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</si>
  <si>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</si>
  <si>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</si>
  <si>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</si>
  <si>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</si>
  <si>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</si>
  <si>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</si>
  <si>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</si>
  <si>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</si>
  <si>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</si>
  <si>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</si>
  <si>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</si>
  <si>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</si>
  <si>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</si>
  <si>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</si>
  <si>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</si>
  <si>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</si>
  <si>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</si>
  <si>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</si>
  <si>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</si>
  <si>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</si>
  <si>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</si>
  <si>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</si>
  <si>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</si>
  <si>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</si>
  <si>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</si>
  <si>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</si>
  <si>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</si>
  <si>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</si>
  <si>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</si>
  <si>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</si>
  <si>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</si>
  <si>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</si>
  <si>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</si>
  <si>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</si>
  <si>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</si>
  <si>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</si>
  <si>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</si>
  <si>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</si>
  <si>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</si>
  <si>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</si>
  <si>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</si>
  <si>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</si>
  <si>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</si>
  <si>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</si>
  <si>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</si>
  <si>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</si>
  <si>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</si>
  <si>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</si>
  <si>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</si>
  <si>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</si>
  <si>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</si>
  <si>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</si>
  <si>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</si>
  <si>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</si>
  <si>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</si>
  <si>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</si>
  <si>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</si>
  <si>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</si>
  <si>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</si>
  <si>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</si>
  <si>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</si>
  <si>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</si>
  <si>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</si>
  <si>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</si>
  <si>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</si>
  <si>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</si>
  <si>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</si>
  <si>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</si>
  <si>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</si>
  <si>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</si>
  <si>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</si>
  <si>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</si>
  <si>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</si>
  <si>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</si>
  <si>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</si>
  <si>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</si>
  <si>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</si>
  <si>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</si>
  <si>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</si>
  <si>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</si>
  <si>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</si>
  <si>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</si>
  <si>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</si>
  <si>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</si>
  <si>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</si>
  <si>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</si>
  <si>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</si>
  <si>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</si>
  <si>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</si>
  <si>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</si>
  <si>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</si>
  <si>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</si>
  <si>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</si>
  <si>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</si>
  <si>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</si>
  <si>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</si>
  <si>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</si>
  <si>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</si>
  <si>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</si>
  <si>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</si>
  <si>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</si>
  <si>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</si>
  <si>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</si>
  <si>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</si>
  <si>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</si>
  <si>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</si>
  <si>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</si>
  <si>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</si>
  <si>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</si>
  <si>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</si>
  <si>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</si>
  <si>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</si>
  <si>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</si>
  <si>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</si>
  <si>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</si>
  <si>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</si>
  <si>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</si>
  <si>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</si>
  <si>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</si>
  <si>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</si>
  <si>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</si>
  <si>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</si>
  <si>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</si>
  <si>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</si>
  <si>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</si>
  <si>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</si>
  <si>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</si>
  <si>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</si>
  <si>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</si>
  <si>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</si>
  <si>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</si>
  <si>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</si>
  <si>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</si>
  <si>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</si>
  <si>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</si>
  <si>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</si>
  <si>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</si>
  <si>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</si>
  <si>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</si>
  <si>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</si>
  <si>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</si>
  <si>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</si>
  <si>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</si>
  <si>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</si>
  <si>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</si>
  <si>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</si>
  <si>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</si>
  <si>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</si>
  <si>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</si>
  <si>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</si>
  <si>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</si>
  <si>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</si>
  <si>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</si>
  <si>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</si>
  <si>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</si>
  <si>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</si>
  <si>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</si>
  <si>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</si>
  <si>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</si>
  <si>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</si>
  <si>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</si>
  <si>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</si>
  <si>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</si>
  <si>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</si>
  <si>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</si>
  <si>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</si>
  <si>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</si>
  <si>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</si>
  <si>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</si>
  <si>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</si>
  <si>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</si>
  <si>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</si>
  <si>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</si>
  <si>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</si>
  <si>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</si>
  <si>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</si>
  <si>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</si>
  <si>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</si>
  <si>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</si>
  <si>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</si>
  <si>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</si>
  <si>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</si>
  <si>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</si>
  <si>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</si>
  <si>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</si>
  <si>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</si>
  <si>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</si>
  <si>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</si>
  <si>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</si>
  <si>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</si>
  <si>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</si>
  <si>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</si>
  <si>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</si>
  <si>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</si>
  <si>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</si>
  <si>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</si>
  <si>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</si>
  <si>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</si>
  <si>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</si>
  <si>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</si>
  <si>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</si>
  <si>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</si>
  <si>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</si>
  <si>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</si>
  <si>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</si>
  <si>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</si>
  <si>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</si>
  <si>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</si>
  <si>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</si>
  <si>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</si>
  <si>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</si>
  <si>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</si>
  <si>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</si>
  <si>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</si>
  <si>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</si>
  <si>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</si>
  <si>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</si>
  <si>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</si>
  <si>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</si>
  <si>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</si>
  <si>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</si>
  <si>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</si>
  <si>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</si>
  <si>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</si>
  <si>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</si>
  <si>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</si>
  <si>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</si>
  <si>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</si>
  <si>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</si>
  <si>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</si>
  <si>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</si>
  <si>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</si>
  <si>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</si>
  <si>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</si>
  <si>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</si>
  <si>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</si>
  <si>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</si>
  <si>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</si>
  <si>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</si>
  <si>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</si>
  <si>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</si>
  <si>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</si>
  <si>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</si>
  <si>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</si>
  <si>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</si>
  <si>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</si>
  <si>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</si>
  <si>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</si>
  <si>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</si>
  <si>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</si>
  <si>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</si>
  <si>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</si>
  <si>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</si>
  <si>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</si>
  <si>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</si>
  <si>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</si>
  <si>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</si>
  <si>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</si>
  <si>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</si>
  <si>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</si>
  <si>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</si>
  <si>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</si>
  <si>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</si>
  <si>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</si>
  <si>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</si>
  <si>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</si>
  <si>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</si>
  <si>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</si>
  <si>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</si>
  <si>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</si>
  <si>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</si>
  <si>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</si>
  <si>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</si>
  <si>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</si>
  <si>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</si>
  <si>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</si>
  <si>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</si>
  <si>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</si>
  <si>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</si>
  <si>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</si>
  <si>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</si>
  <si>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</si>
  <si>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</si>
  <si>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</si>
  <si>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</si>
  <si>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</si>
  <si>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</si>
  <si>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</si>
  <si>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</si>
  <si>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</si>
  <si>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</si>
  <si>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</si>
  <si>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</si>
  <si>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</si>
  <si>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</si>
  <si>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</si>
  <si>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</si>
  <si>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</si>
  <si>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</si>
  <si>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</si>
  <si>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</si>
  <si>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</si>
  <si>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</si>
  <si>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</si>
  <si>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</si>
  <si>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</si>
  <si>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</si>
  <si>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</si>
  <si>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</si>
  <si>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</si>
  <si>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</si>
  <si>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</si>
  <si>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</si>
  <si>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</si>
  <si>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</si>
  <si>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</si>
  <si>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</si>
  <si>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</si>
  <si>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</si>
  <si>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</si>
  <si>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</si>
  <si>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</si>
  <si>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</si>
  <si>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</si>
  <si>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</si>
  <si>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</si>
  <si>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</si>
  <si>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</si>
  <si>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</si>
  <si>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</si>
  <si>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</si>
  <si>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</si>
  <si>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</si>
  <si>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</si>
  <si>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</si>
  <si>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</si>
  <si>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</si>
  <si>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</si>
  <si>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</si>
  <si>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</si>
  <si>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</si>
  <si>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</si>
  <si>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</si>
  <si>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</si>
  <si>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</si>
  <si>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</si>
  <si>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</si>
  <si>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</si>
  <si>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</si>
  <si>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</si>
  <si>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</si>
  <si>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</si>
  <si>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</si>
  <si>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</si>
  <si>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</si>
  <si>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</si>
  <si>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</si>
  <si>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</si>
  <si>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</si>
  <si>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</si>
  <si>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</si>
  <si>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</si>
  <si>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</si>
  <si>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</si>
  <si>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</si>
  <si>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</si>
  <si>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</si>
  <si>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</si>
  <si>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</si>
  <si>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</si>
  <si>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</si>
  <si>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</si>
  <si>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</si>
  <si>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</si>
  <si>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</si>
  <si>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</si>
  <si>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</si>
  <si>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</si>
  <si>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</si>
  <si>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</si>
  <si>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</si>
  <si>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</si>
  <si>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</si>
  <si>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</si>
  <si>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</si>
  <si>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</si>
  <si>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</si>
  <si>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</si>
  <si>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</si>
  <si>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</si>
  <si>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</si>
  <si>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</si>
  <si>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</si>
  <si>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</si>
  <si>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</si>
  <si>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</si>
  <si>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</si>
  <si>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</si>
  <si>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</si>
  <si>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</si>
  <si>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</si>
  <si>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</si>
  <si>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</si>
  <si>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</si>
  <si>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</si>
  <si>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</si>
  <si>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</si>
  <si>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</si>
  <si>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</si>
  <si>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</si>
  <si>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</si>
  <si>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</si>
  <si>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</si>
  <si>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</si>
  <si>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</si>
  <si>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</si>
  <si>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</si>
  <si>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</si>
  <si>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</si>
  <si>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</si>
  <si>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</si>
  <si>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</si>
  <si>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</si>
  <si>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</si>
  <si>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</si>
  <si>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</si>
  <si>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</si>
  <si>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</si>
  <si>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</si>
  <si>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</si>
  <si>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</si>
  <si>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</si>
  <si>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</si>
  <si>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</si>
  <si>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</si>
  <si>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</si>
  <si>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</si>
  <si>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</si>
  <si>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</si>
  <si>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</si>
  <si>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</si>
  <si>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</si>
  <si>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</si>
  <si>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</si>
  <si>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</si>
  <si>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</si>
  <si>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</si>
  <si>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</si>
  <si>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</si>
  <si>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</si>
  <si>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</si>
  <si>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</si>
  <si>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</si>
  <si>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</si>
  <si>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</si>
  <si>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</si>
  <si>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</si>
  <si>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</si>
  <si>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</si>
  <si>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</si>
  <si>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</si>
  <si>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</si>
  <si>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</si>
  <si>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</si>
  <si>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</si>
  <si>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</si>
  <si>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</si>
  <si>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</si>
  <si>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</si>
  <si>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</si>
  <si>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</si>
  <si>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</si>
  <si>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</si>
  <si>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</si>
  <si>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</si>
  <si>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</si>
  <si>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</si>
  <si>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</si>
  <si>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</si>
  <si>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</si>
  <si>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</si>
  <si>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</si>
  <si>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</si>
  <si>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</si>
  <si>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</si>
  <si>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</si>
  <si>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</si>
  <si>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</si>
  <si>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</si>
  <si>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</si>
  <si>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</si>
  <si>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</si>
  <si>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</si>
  <si>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</si>
  <si>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</si>
  <si>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</si>
  <si>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</si>
  <si>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</si>
  <si>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</si>
  <si>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</si>
  <si>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</si>
  <si>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</si>
  <si>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</si>
  <si>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</si>
  <si>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</si>
  <si>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</si>
  <si>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</si>
  <si>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</si>
  <si>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</si>
  <si>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</si>
  <si>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</si>
  <si>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</si>
  <si>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</si>
  <si>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</si>
  <si>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</si>
  <si>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</si>
  <si>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</si>
  <si>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</si>
  <si>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</si>
  <si>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</si>
  <si>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</si>
  <si>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</si>
  <si>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</si>
  <si>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</si>
  <si>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</si>
  <si>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</si>
  <si>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</si>
  <si>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</si>
  <si>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</si>
  <si>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</si>
  <si>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</si>
  <si>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</si>
  <si>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</si>
  <si>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</si>
  <si>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</si>
  <si>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</si>
  <si>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</si>
  <si>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</si>
  <si>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</si>
  <si>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</si>
  <si>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</si>
  <si>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</si>
  <si>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</si>
  <si>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</si>
  <si>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</si>
  <si>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</si>
  <si>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</si>
  <si>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</si>
  <si>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</si>
  <si>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</si>
  <si>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</si>
  <si>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</si>
  <si>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</si>
  <si>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</si>
  <si>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</si>
  <si>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</si>
  <si>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</si>
  <si>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</si>
  <si>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</si>
  <si>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</si>
  <si>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</si>
  <si>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</si>
  <si>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</si>
  <si>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</si>
  <si>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</si>
  <si>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</si>
  <si>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</si>
  <si>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</si>
  <si>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</si>
  <si>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</si>
  <si>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</si>
  <si>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</si>
  <si>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</si>
  <si>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</si>
  <si>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</si>
  <si>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</si>
  <si>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</si>
  <si>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</si>
  <si>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</si>
  <si>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</si>
  <si>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</si>
  <si>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</si>
  <si>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</si>
  <si>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</si>
  <si>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</si>
  <si>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</si>
  <si>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</si>
  <si>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</si>
  <si>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</si>
  <si>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</si>
  <si>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</si>
  <si>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</si>
  <si>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</si>
  <si>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</si>
  <si>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</si>
  <si>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</si>
  <si>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</si>
  <si>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</si>
  <si>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</si>
  <si>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</si>
  <si>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</si>
  <si>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</si>
  <si>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</si>
  <si>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</si>
  <si>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</si>
  <si>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</si>
  <si>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</si>
  <si>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</si>
  <si>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</si>
  <si>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</si>
  <si>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</si>
  <si>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</si>
  <si>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</si>
  <si>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</si>
  <si>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</si>
  <si>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</si>
  <si>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</si>
  <si>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</si>
  <si>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</si>
  <si>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</si>
  <si>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</si>
  <si>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</si>
  <si>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</si>
  <si>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</si>
  <si>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</si>
  <si>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</si>
  <si>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</si>
  <si>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</si>
  <si>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</si>
  <si>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</si>
  <si>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</si>
  <si>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</si>
  <si>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</si>
  <si>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</si>
  <si>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</si>
  <si>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</si>
  <si>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</si>
  <si>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</si>
  <si>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</si>
  <si>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</si>
  <si>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</si>
  <si>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</si>
  <si>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</si>
  <si>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</si>
  <si>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</si>
  <si>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</si>
  <si>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</si>
  <si>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</si>
  <si>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</si>
  <si>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</si>
  <si>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</si>
  <si>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</si>
  <si>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</si>
  <si>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</si>
  <si>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</si>
  <si>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</si>
  <si>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</si>
  <si>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</si>
  <si>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</si>
  <si>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</si>
  <si>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</si>
  <si>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</si>
  <si>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</si>
  <si>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</si>
  <si>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</si>
  <si>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</si>
  <si>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</si>
  <si>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</si>
  <si>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</si>
  <si>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</si>
  <si>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</si>
  <si>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</si>
  <si>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</si>
  <si>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</si>
  <si>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</si>
  <si>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</si>
  <si>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</si>
  <si>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</si>
  <si>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</si>
  <si>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</si>
  <si>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</si>
  <si>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</si>
  <si>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</si>
  <si>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</si>
  <si>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</si>
  <si>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</si>
  <si>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</si>
  <si>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</si>
  <si>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</si>
  <si>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</si>
  <si>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</si>
  <si>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</si>
  <si>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</si>
  <si>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</si>
  <si>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</si>
  <si>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</si>
  <si>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</si>
  <si>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</si>
  <si>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</si>
  <si>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</si>
  <si>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</si>
  <si>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</si>
  <si>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</si>
  <si>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</si>
  <si>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</si>
  <si>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</si>
  <si>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</si>
  <si>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</si>
  <si>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</si>
  <si>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</si>
  <si>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</si>
  <si>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</si>
  <si>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</si>
  <si>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</si>
  <si>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</si>
  <si>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</si>
  <si>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</si>
  <si>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</si>
  <si>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</si>
  <si>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</si>
  <si>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</si>
  <si>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</si>
  <si>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</si>
  <si>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</si>
  <si>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</si>
  <si>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</si>
  <si>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</si>
  <si>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</si>
  <si>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</si>
  <si>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</si>
  <si>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</si>
  <si>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</si>
  <si>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</si>
  <si>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</si>
  <si>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</si>
  <si>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</si>
  <si>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</si>
  <si>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</si>
  <si>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</si>
  <si>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</si>
  <si>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</si>
  <si>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</si>
  <si>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</si>
  <si>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</si>
  <si>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</si>
  <si>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</si>
  <si>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</si>
  <si>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</si>
  <si>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</si>
  <si>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</si>
  <si>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</si>
  <si>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</si>
  <si>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</si>
  <si>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</si>
  <si>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</si>
  <si>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</si>
  <si>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</si>
  <si>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</si>
  <si>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</si>
  <si>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</si>
  <si>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</si>
  <si>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</si>
  <si>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</si>
  <si>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</si>
  <si>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</si>
  <si>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</si>
  <si>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</si>
  <si>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</si>
  <si>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</si>
  <si>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</si>
  <si>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</si>
  <si>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</si>
  <si>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</si>
  <si>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</si>
  <si>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</si>
  <si>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</si>
  <si>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</si>
  <si>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</si>
  <si>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</si>
  <si>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</si>
  <si>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</si>
  <si>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</si>
  <si>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</si>
  <si>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</si>
  <si>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</si>
  <si>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</si>
  <si>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</si>
  <si>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</si>
  <si>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</si>
  <si>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</si>
  <si>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</si>
  <si>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</si>
  <si>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</si>
  <si>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</si>
  <si>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</si>
  <si>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</si>
  <si>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</si>
  <si>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</si>
  <si>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</si>
  <si>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</si>
  <si>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</si>
  <si>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</si>
  <si>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</si>
  <si>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</si>
  <si>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</si>
  <si>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</si>
  <si>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</si>
  <si>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</si>
  <si>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</si>
  <si>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</si>
  <si>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</si>
  <si>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</si>
  <si>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</si>
  <si>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</si>
  <si>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</si>
  <si>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</si>
  <si>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</si>
  <si>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</si>
  <si>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</si>
  <si>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</si>
  <si>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</si>
  <si>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</si>
  <si>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</si>
  <si>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</si>
  <si>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</si>
  <si>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</si>
  <si>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</si>
  <si>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</si>
  <si>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</si>
  <si>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</si>
  <si>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</si>
  <si>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</si>
  <si>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</si>
  <si>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</si>
  <si>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</si>
  <si>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</si>
  <si>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</si>
  <si>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</si>
  <si>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</si>
  <si>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</si>
  <si>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</si>
  <si>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</si>
  <si>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</si>
  <si>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</si>
  <si>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</si>
  <si>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</si>
  <si>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</si>
  <si>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</si>
  <si>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</si>
  <si>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</si>
  <si>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</si>
  <si>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</si>
  <si>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</si>
  <si>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</si>
  <si>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</si>
  <si>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</si>
  <si>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</si>
  <si>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</si>
  <si>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</si>
  <si>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</si>
  <si>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</si>
  <si>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</si>
  <si>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</si>
  <si>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</si>
  <si>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</si>
  <si>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</si>
  <si>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</si>
  <si>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</si>
  <si>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</si>
  <si>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</si>
  <si>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</si>
  <si>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</si>
  <si>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</si>
  <si>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</si>
  <si>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</si>
  <si>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</si>
  <si>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</si>
  <si>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</si>
  <si>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</si>
  <si>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</si>
  <si>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</si>
  <si>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</si>
  <si>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</si>
  <si>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</si>
  <si>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</si>
  <si>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</si>
  <si>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</si>
  <si>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</si>
  <si>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</si>
  <si>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</si>
  <si>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</si>
  <si>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</si>
  <si>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</si>
  <si>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</si>
  <si>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</si>
  <si>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</si>
  <si>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</si>
  <si>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</si>
  <si>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</si>
  <si>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</si>
  <si>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</si>
  <si>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</si>
  <si>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</si>
  <si>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</si>
  <si>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</si>
  <si>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</si>
  <si>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</si>
  <si>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</si>
  <si>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</si>
  <si>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</si>
  <si>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</si>
  <si>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</si>
  <si>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</si>
  <si>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</si>
  <si>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</si>
  <si>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</si>
  <si>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</si>
  <si>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</si>
  <si>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</si>
  <si>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</si>
  <si>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</si>
  <si>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</si>
  <si>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</si>
  <si>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</si>
  <si>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</si>
  <si>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</si>
  <si>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</si>
  <si>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</si>
  <si>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</si>
  <si>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</si>
  <si>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</si>
  <si>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</si>
  <si>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</si>
  <si>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</si>
  <si>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</si>
  <si>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</si>
  <si>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</si>
  <si>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</si>
  <si>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</si>
  <si>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</si>
  <si>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</si>
  <si>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</si>
  <si>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</si>
  <si>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</si>
  <si>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</si>
  <si>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</si>
  <si>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</si>
  <si>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</si>
  <si>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</si>
  <si>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</si>
  <si>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</si>
  <si>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</si>
  <si>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</si>
  <si>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</si>
  <si>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</si>
  <si>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</si>
  <si>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</si>
  <si>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</si>
  <si>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</si>
  <si>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</si>
  <si>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</si>
  <si>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</si>
  <si>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</si>
  <si>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</si>
  <si>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</si>
  <si>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</si>
  <si>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</si>
  <si>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</si>
  <si>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</si>
  <si>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</si>
  <si>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</si>
  <si>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</si>
  <si>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</si>
  <si>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</si>
  <si>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</si>
  <si>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</si>
  <si>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</si>
  <si>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</si>
  <si>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</si>
  <si>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</si>
  <si>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</si>
  <si>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</si>
  <si>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</si>
  <si>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</si>
  <si>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</si>
  <si>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</si>
  <si>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</si>
  <si>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</si>
  <si>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</si>
  <si>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</si>
  <si>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</si>
  <si>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</si>
  <si>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</si>
  <si>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</si>
  <si>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</si>
  <si>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</si>
  <si>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</si>
  <si>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</si>
  <si>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</si>
  <si>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</si>
  <si>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</si>
  <si>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</si>
  <si>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</si>
  <si>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</si>
  <si>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</si>
  <si>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</si>
  <si>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</si>
  <si>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</si>
  <si>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</si>
  <si>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</si>
  <si>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</si>
  <si>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</si>
  <si>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</si>
  <si>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</si>
  <si>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</si>
  <si>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</si>
  <si>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</si>
  <si>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</si>
  <si>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</si>
  <si>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</si>
  <si>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</si>
  <si>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</si>
  <si>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</si>
  <si>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</si>
  <si>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</si>
  <si>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</si>
  <si>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</si>
  <si>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</si>
  <si>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</si>
  <si>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</si>
  <si>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</si>
  <si>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</si>
  <si>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</si>
  <si>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</si>
  <si>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</si>
  <si>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</si>
  <si>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</si>
  <si>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</si>
  <si>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</si>
  <si>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</si>
  <si>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</si>
  <si>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</si>
  <si>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</si>
  <si>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</si>
  <si>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</si>
  <si>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</si>
  <si>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</si>
  <si>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</si>
  <si>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</si>
  <si>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</si>
  <si>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</si>
  <si>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</si>
  <si>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</si>
  <si>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</si>
  <si>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</si>
  <si>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</si>
  <si>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</si>
  <si>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</si>
  <si>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</si>
  <si>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</si>
  <si>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</si>
  <si>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</si>
  <si>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</si>
  <si>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</si>
  <si>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</si>
  <si>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</si>
  <si>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</si>
  <si>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</si>
  <si>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</si>
  <si>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</si>
  <si>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</si>
  <si>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</si>
  <si>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</si>
  <si>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</si>
  <si>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</si>
  <si>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</si>
  <si>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</si>
  <si>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</si>
  <si>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</si>
  <si>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</si>
  <si>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</si>
  <si>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</si>
  <si>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</si>
  <si>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</si>
  <si>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</si>
  <si>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</si>
  <si>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</si>
  <si>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</si>
  <si>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</si>
  <si>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</si>
  <si>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</si>
  <si>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</si>
  <si>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</si>
  <si>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</si>
  <si>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</si>
  <si>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</si>
  <si>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</si>
  <si>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</si>
  <si>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</si>
  <si>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</si>
  <si>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</si>
  <si>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</si>
  <si>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</si>
  <si>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</si>
  <si>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</si>
  <si>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</si>
  <si>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</si>
  <si>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</si>
  <si>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</si>
  <si>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</si>
  <si>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</si>
  <si>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</si>
  <si>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</si>
  <si>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</si>
  <si>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</si>
  <si>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</si>
  <si>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</si>
  <si>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</si>
  <si>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</si>
  <si>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</si>
  <si>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</si>
  <si>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</si>
  <si>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</si>
  <si>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</si>
  <si>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</si>
  <si>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</si>
  <si>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</si>
  <si>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</si>
  <si>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</si>
  <si>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</si>
  <si>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</si>
  <si>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</si>
  <si>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</si>
  <si>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</si>
  <si>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</si>
  <si>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</si>
  <si>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</si>
  <si>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</si>
  <si>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</si>
  <si>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</si>
  <si>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</si>
  <si>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</si>
  <si>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</si>
  <si>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</si>
  <si>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</si>
  <si>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</si>
  <si>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</si>
  <si>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</si>
  <si>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</si>
  <si>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</si>
  <si>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</si>
  <si>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</si>
  <si>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</si>
  <si>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</si>
  <si>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</si>
  <si>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</si>
  <si>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</si>
  <si>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</si>
  <si>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</si>
  <si>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</si>
  <si>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</si>
  <si>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</si>
  <si>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</si>
  <si>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</si>
  <si>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</si>
  <si>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</si>
  <si>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</si>
  <si>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</si>
  <si>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</si>
  <si>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</si>
  <si>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</si>
  <si>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</si>
  <si>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</si>
  <si>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</si>
  <si>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</si>
  <si>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</si>
  <si>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</si>
  <si>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</si>
  <si>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</si>
  <si>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</si>
  <si>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</si>
  <si>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</si>
  <si>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</si>
  <si>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</si>
  <si>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</si>
  <si>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</si>
  <si>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</si>
  <si>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</si>
  <si>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</si>
  <si>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</si>
  <si>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</si>
  <si>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</si>
  <si>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</si>
  <si>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</si>
  <si>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</si>
  <si>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</si>
  <si>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</si>
  <si>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</si>
  <si>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</si>
  <si>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</si>
  <si>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</si>
  <si>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</si>
  <si>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</si>
  <si>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</si>
  <si>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</si>
  <si>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</si>
  <si>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</si>
  <si>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</si>
  <si>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</si>
  <si>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</si>
  <si>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</si>
  <si>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</si>
  <si>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</si>
  <si>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</si>
  <si>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</si>
  <si>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</si>
  <si>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</si>
  <si>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</si>
  <si>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</si>
  <si>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</si>
  <si>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</si>
  <si>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</si>
  <si>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</si>
  <si>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</si>
  <si>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</si>
  <si>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</si>
  <si>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</si>
  <si>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</si>
  <si>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</si>
  <si>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</si>
  <si>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</si>
  <si>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</si>
  <si>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</si>
  <si>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</si>
  <si>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</si>
  <si>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</si>
  <si>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</si>
  <si>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</si>
  <si>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</si>
  <si>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</si>
  <si>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</si>
  <si>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</si>
  <si>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</si>
  <si>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</si>
  <si>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</si>
  <si>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</si>
  <si>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</si>
  <si>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</si>
  <si>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</si>
  <si>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</si>
  <si>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</si>
  <si>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</si>
  <si>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</si>
  <si>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</si>
  <si>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</si>
  <si>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</si>
  <si>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</si>
  <si>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</si>
  <si>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</si>
  <si>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</si>
  <si>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</si>
  <si>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</si>
  <si>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</si>
  <si>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</si>
  <si>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</si>
  <si>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</si>
  <si>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</si>
  <si>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</si>
  <si>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</si>
  <si>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</si>
  <si>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</si>
  <si>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</si>
  <si>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</si>
  <si>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</si>
  <si>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</si>
  <si>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</si>
  <si>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</si>
  <si>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</si>
  <si>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</si>
  <si>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</si>
  <si>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</si>
  <si>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</si>
  <si>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</si>
  <si>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</si>
  <si>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</si>
  <si>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</si>
  <si>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</si>
  <si>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</si>
  <si>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</si>
  <si>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</si>
  <si>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</si>
  <si>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</si>
  <si>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</si>
  <si>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</si>
  <si>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</si>
  <si>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</si>
  <si>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</si>
  <si>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</si>
  <si>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</si>
  <si>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</si>
  <si>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</si>
  <si>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</si>
  <si>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</si>
  <si>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</si>
  <si>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</si>
  <si>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</si>
  <si>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</si>
  <si>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</si>
  <si>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</si>
  <si>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</si>
  <si>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</si>
  <si>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</si>
  <si>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</si>
  <si>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</si>
  <si>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</si>
  <si>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</si>
  <si>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</si>
  <si>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</si>
  <si>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</si>
  <si>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</si>
  <si>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</si>
  <si>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</si>
  <si>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</si>
  <si>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</si>
  <si>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</si>
  <si>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</si>
  <si>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</si>
  <si>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</si>
  <si>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</si>
  <si>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</si>
  <si>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</si>
  <si>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</si>
  <si>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</si>
  <si>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</si>
  <si>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</si>
  <si>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</si>
  <si>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</si>
  <si>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</si>
  <si>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</si>
  <si>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</si>
  <si>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</si>
  <si>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</si>
  <si>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</si>
  <si>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</si>
  <si>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</si>
  <si>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</si>
  <si>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</si>
  <si>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</si>
  <si>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</si>
  <si>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</si>
  <si>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</si>
  <si>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</si>
  <si>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</si>
  <si>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</si>
  <si>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</si>
  <si>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</si>
  <si>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</si>
  <si>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</si>
  <si>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</si>
  <si>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</si>
  <si>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</si>
  <si>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</si>
  <si>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</si>
  <si>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</si>
  <si>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</si>
  <si>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</si>
  <si>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</si>
  <si>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</si>
  <si>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</si>
  <si>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</si>
  <si>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</si>
  <si>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</si>
  <si>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</si>
  <si>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</si>
  <si>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</si>
  <si>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</si>
  <si>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</si>
  <si>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</si>
  <si>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</si>
  <si>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</si>
  <si>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</si>
  <si>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</si>
  <si>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</si>
  <si>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</si>
  <si>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</si>
  <si>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</si>
  <si>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</si>
  <si>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</si>
  <si>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</si>
  <si>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</si>
  <si>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</si>
  <si>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</si>
  <si>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</si>
  <si>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</si>
  <si>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</si>
  <si>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</si>
  <si>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</si>
  <si>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</si>
  <si>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</si>
  <si>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</si>
  <si>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</si>
  <si>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</si>
  <si>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</si>
  <si>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</si>
  <si>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</si>
  <si>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</si>
  <si>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</si>
  <si>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</si>
  <si>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</si>
  <si>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</si>
  <si>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</si>
  <si>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</si>
  <si>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</si>
  <si>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</si>
  <si>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</si>
  <si>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</si>
  <si>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</si>
  <si>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</si>
  <si>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</si>
  <si>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</si>
  <si>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</si>
  <si>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</si>
  <si>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</si>
  <si>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</si>
  <si>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</si>
  <si>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</si>
  <si>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</si>
  <si>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</si>
  <si>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</si>
  <si>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</si>
  <si>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</si>
  <si>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</si>
  <si>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</si>
  <si>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</si>
  <si>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</si>
  <si>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</si>
  <si>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</si>
  <si>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</si>
  <si>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</si>
  <si>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</si>
  <si>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</si>
  <si>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</si>
  <si>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</si>
  <si>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</si>
  <si>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</si>
  <si>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</si>
  <si>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</si>
  <si>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</si>
  <si>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</si>
  <si>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</si>
  <si>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</si>
  <si>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</si>
  <si>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</si>
  <si>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</si>
  <si>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</si>
  <si>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</si>
  <si>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</si>
  <si>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</si>
  <si>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</si>
  <si>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</si>
  <si>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</si>
  <si>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</si>
  <si>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</si>
  <si>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</si>
  <si>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</si>
  <si>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</si>
  <si>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</si>
  <si>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</si>
  <si>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</si>
  <si>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</si>
  <si>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</si>
  <si>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</si>
  <si>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</si>
  <si>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</si>
  <si>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</si>
  <si>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</si>
  <si>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</si>
  <si>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</si>
  <si>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</si>
  <si>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</si>
  <si>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</si>
  <si>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</si>
  <si>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</si>
  <si>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</si>
  <si>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</si>
  <si>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</si>
  <si>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</si>
  <si>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</si>
  <si>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</si>
  <si>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</si>
  <si>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</si>
  <si>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</si>
  <si>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</si>
  <si>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</si>
  <si>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</si>
  <si>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</si>
  <si>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</si>
  <si>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</si>
  <si>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</si>
  <si>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</si>
  <si>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</si>
  <si>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</si>
  <si>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</si>
  <si>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</si>
  <si>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</si>
  <si>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</si>
  <si>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</si>
  <si>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</si>
  <si>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</si>
  <si>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</si>
  <si>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</si>
  <si>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</si>
  <si>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</si>
  <si>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</si>
  <si>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</si>
  <si>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</si>
  <si>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</si>
  <si>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</si>
  <si>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</si>
  <si>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</si>
  <si>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</si>
  <si>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</si>
  <si>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</si>
  <si>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</si>
  <si>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</si>
  <si>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</si>
  <si>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</si>
  <si>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</si>
  <si>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</si>
  <si>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</si>
  <si>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</si>
  <si>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</si>
  <si>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</si>
  <si>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</si>
  <si>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</si>
  <si>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</si>
  <si>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</si>
  <si>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</si>
  <si>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</si>
  <si>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</si>
  <si>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</si>
  <si>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</si>
  <si>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</si>
  <si>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</si>
  <si>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</si>
  <si>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</si>
  <si>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</si>
  <si>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</si>
  <si>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</si>
  <si>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</si>
  <si>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</si>
  <si>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</si>
  <si>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</si>
  <si>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</si>
  <si>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</si>
  <si>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</si>
  <si>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</si>
  <si>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</si>
  <si>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</si>
  <si>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</si>
  <si>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</si>
  <si>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</si>
  <si>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</si>
  <si>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</si>
  <si>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</si>
  <si>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</si>
  <si>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</si>
  <si>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</si>
  <si>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</si>
  <si>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</si>
  <si>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</si>
  <si>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</si>
  <si>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</si>
  <si>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</si>
  <si>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</si>
  <si>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</si>
  <si>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</si>
  <si>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</si>
  <si>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</si>
  <si>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</si>
  <si>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</si>
  <si>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</si>
  <si>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</si>
  <si>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</si>
  <si>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</si>
  <si>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</si>
  <si>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</si>
  <si>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</si>
  <si>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</si>
  <si>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</si>
  <si>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</si>
  <si>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</si>
  <si>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</si>
  <si>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</si>
  <si>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</si>
  <si>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</si>
  <si>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</si>
  <si>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</si>
  <si>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</si>
  <si>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</si>
  <si>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</si>
  <si>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</si>
  <si>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</si>
  <si>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</si>
  <si>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</si>
  <si>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</si>
  <si>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</si>
  <si>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</si>
  <si>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</si>
  <si>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</si>
  <si>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</si>
  <si>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</si>
  <si>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</si>
  <si>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</si>
  <si>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</si>
  <si>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</si>
  <si>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</si>
  <si>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</si>
  <si>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</si>
  <si>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</si>
  <si>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</si>
  <si>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</si>
  <si>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</si>
  <si>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</si>
  <si>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</si>
  <si>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</si>
  <si>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</si>
  <si>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</si>
  <si>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</si>
  <si>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</si>
  <si>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</si>
  <si>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</si>
  <si>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</si>
  <si>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</si>
  <si>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</si>
  <si>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</si>
  <si>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</si>
  <si>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</si>
  <si>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</si>
  <si>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</si>
  <si>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</si>
  <si>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</si>
  <si>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</si>
  <si>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</si>
  <si>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</si>
  <si>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</si>
  <si>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</si>
  <si>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</si>
  <si>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</si>
  <si>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</si>
  <si>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</si>
  <si>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</si>
  <si>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</si>
  <si>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</si>
  <si>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</si>
  <si>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</si>
  <si>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</si>
  <si>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</si>
  <si>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</si>
  <si>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</si>
  <si>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</si>
  <si>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</si>
  <si>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</si>
  <si>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</si>
  <si>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</si>
  <si>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</si>
  <si>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</si>
  <si>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</si>
  <si>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</si>
  <si>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</si>
  <si>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</si>
  <si>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</si>
  <si>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</si>
  <si>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</si>
  <si>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</si>
  <si>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</si>
  <si>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</si>
  <si>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</si>
  <si>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</si>
  <si>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</si>
  <si>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</si>
  <si>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</si>
  <si>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</si>
  <si>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</si>
  <si>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</si>
  <si>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</si>
  <si>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</si>
  <si>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</si>
  <si>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</si>
  <si>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</si>
  <si>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</si>
  <si>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</si>
  <si>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</si>
  <si>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</si>
  <si>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</si>
  <si>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</si>
  <si>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</si>
  <si>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</si>
  <si>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</si>
  <si>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</si>
  <si>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</si>
  <si>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</si>
  <si>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</si>
  <si>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</si>
  <si>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</si>
  <si>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</si>
  <si>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</si>
  <si>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</si>
  <si>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</si>
  <si>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</si>
  <si>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</si>
  <si>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</si>
  <si>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</si>
  <si>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</si>
  <si>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</si>
  <si>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</si>
  <si>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</si>
  <si>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</si>
  <si>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</si>
  <si>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</si>
  <si>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</si>
  <si>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</si>
  <si>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</si>
  <si>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</si>
  <si>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</si>
  <si>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</si>
  <si>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</si>
  <si>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</si>
  <si>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</si>
  <si>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</si>
  <si>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</si>
  <si>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</si>
  <si>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</si>
  <si>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</si>
  <si>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</si>
  <si>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</si>
  <si>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</si>
  <si>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</si>
  <si>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</si>
  <si>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</si>
  <si>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</si>
  <si>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</si>
  <si>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</si>
  <si>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</si>
  <si>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</si>
  <si>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</si>
  <si>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</si>
  <si>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</si>
  <si>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</si>
  <si>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</si>
  <si>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</si>
  <si>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</si>
  <si>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</si>
  <si>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</si>
  <si>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</si>
  <si>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</si>
  <si>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</si>
  <si>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</si>
  <si>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</si>
  <si>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</si>
  <si>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</si>
  <si>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</si>
  <si>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</si>
  <si>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</si>
  <si>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</si>
  <si>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</si>
  <si>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</si>
  <si>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</si>
  <si>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</si>
  <si>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</si>
  <si>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</si>
  <si>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</si>
  <si>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</si>
  <si>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</si>
  <si>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</si>
  <si>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</si>
  <si>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</si>
  <si>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</si>
  <si>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</si>
  <si>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</si>
  <si>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</si>
  <si>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</si>
  <si>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</si>
  <si>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</si>
  <si>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</si>
  <si>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</si>
  <si>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</si>
  <si>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</si>
  <si>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</si>
  <si>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</si>
  <si>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</si>
  <si>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</si>
  <si>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</si>
  <si>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</si>
  <si>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</si>
  <si>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</si>
  <si>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</si>
  <si>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</si>
  <si>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</si>
  <si>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</si>
  <si>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</si>
  <si>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</si>
  <si>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</si>
  <si>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</si>
  <si>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</si>
  <si>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</si>
  <si>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</si>
  <si>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</si>
  <si>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</si>
  <si>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</si>
  <si>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</si>
  <si>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</si>
  <si>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</si>
  <si>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</si>
  <si>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</si>
  <si>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</si>
  <si>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</si>
  <si>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</si>
  <si>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</si>
  <si>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</si>
  <si>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</si>
  <si>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</si>
  <si>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</si>
  <si>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</si>
  <si>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</si>
  <si>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</si>
  <si>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</si>
  <si>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</si>
  <si>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</si>
  <si>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</si>
  <si>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</si>
  <si>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</si>
  <si>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</si>
  <si>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</si>
  <si>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</si>
  <si>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</si>
  <si>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</si>
  <si>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</si>
  <si>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</si>
  <si>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</si>
  <si>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</si>
  <si>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</si>
  <si>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</si>
  <si>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</si>
  <si>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</si>
  <si>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</si>
  <si>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</si>
  <si>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</si>
  <si>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</si>
  <si>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</si>
  <si>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</si>
  <si>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</si>
  <si>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</si>
  <si>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</si>
  <si>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</si>
  <si>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</si>
  <si>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</si>
  <si>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</si>
  <si>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</si>
  <si>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</si>
  <si>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</si>
  <si>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</si>
  <si>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</si>
  <si>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</si>
  <si>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</si>
  <si>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</si>
  <si>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</si>
  <si>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</si>
  <si>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</si>
  <si>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</si>
  <si>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</si>
  <si>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</si>
  <si>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</si>
  <si>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</si>
  <si>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</si>
  <si>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</si>
  <si>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</si>
  <si>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</si>
  <si>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</si>
  <si>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</si>
  <si>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</si>
  <si>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</si>
  <si>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</si>
  <si>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</si>
  <si>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</si>
  <si>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</si>
  <si>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</si>
  <si>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</si>
  <si>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</si>
  <si>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</si>
  <si>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</si>
  <si>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</si>
  <si>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</si>
  <si>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</si>
  <si>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</si>
  <si>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</si>
  <si>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</si>
  <si>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</si>
  <si>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</si>
  <si>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</si>
  <si>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</si>
  <si>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</si>
  <si>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</si>
  <si>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</si>
  <si>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</si>
  <si>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</si>
  <si>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</si>
  <si>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</si>
  <si>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</si>
  <si>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</si>
  <si>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</si>
  <si>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</si>
  <si>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</si>
  <si>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</si>
  <si>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</si>
  <si>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</si>
  <si>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</si>
  <si>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</si>
  <si>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</si>
  <si>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</si>
  <si>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</si>
  <si>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</si>
  <si>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</si>
  <si>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</si>
  <si>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</si>
  <si>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</si>
  <si>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</si>
  <si>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</si>
  <si>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</si>
  <si>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</si>
  <si>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</si>
  <si>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</si>
  <si>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</si>
  <si>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</si>
  <si>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</si>
  <si>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</si>
  <si>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</si>
  <si>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</si>
  <si>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</si>
  <si>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</si>
  <si>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</si>
  <si>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</si>
  <si>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</si>
  <si>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</si>
  <si>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</si>
  <si>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</si>
  <si>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</si>
  <si>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</si>
  <si>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</si>
  <si>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</si>
  <si>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</si>
  <si>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</si>
  <si>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</si>
  <si>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</si>
  <si>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</si>
  <si>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</si>
  <si>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</si>
  <si>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</si>
  <si>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</si>
  <si>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</si>
  <si>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</si>
  <si>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</si>
  <si>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</si>
  <si>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</si>
  <si>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</si>
  <si>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</si>
  <si>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</si>
  <si>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</si>
  <si>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</si>
  <si>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</si>
  <si>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</si>
  <si>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</si>
  <si>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</si>
  <si>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</si>
  <si>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</si>
  <si>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</si>
  <si>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</si>
  <si>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</si>
  <si>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</si>
  <si>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</si>
  <si>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</si>
  <si>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</si>
  <si>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</si>
  <si>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</si>
  <si>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</si>
  <si>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</si>
  <si>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</si>
  <si>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</si>
  <si>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</si>
  <si>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</si>
  <si>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</si>
  <si>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</si>
  <si>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</si>
  <si>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</si>
  <si>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</si>
  <si>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</si>
  <si>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</si>
  <si>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</si>
  <si>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</si>
  <si>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</si>
  <si>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</si>
  <si>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</si>
  <si>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</si>
  <si>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</si>
  <si>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</si>
  <si>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</si>
  <si>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</si>
  <si>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</si>
  <si>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</si>
  <si>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</si>
  <si>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</si>
  <si>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</si>
  <si>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</si>
  <si>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</si>
  <si>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</si>
  <si>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</si>
  <si>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</si>
  <si>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</si>
  <si>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</si>
  <si>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</si>
  <si>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</si>
  <si>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</si>
  <si>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</si>
  <si>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</si>
  <si>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</si>
  <si>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</si>
  <si>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</si>
  <si>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</si>
  <si>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</si>
  <si>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</si>
  <si>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</si>
  <si>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</si>
  <si>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</si>
  <si>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</si>
  <si>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</si>
  <si>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</si>
  <si>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</si>
  <si>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</si>
  <si>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</si>
  <si>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</si>
  <si>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</si>
  <si>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</si>
  <si>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</si>
  <si>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</si>
  <si>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</si>
  <si>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</si>
  <si>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</si>
  <si>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</si>
  <si>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</si>
  <si>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</si>
  <si>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</si>
  <si>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</si>
  <si>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</si>
  <si>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</si>
  <si>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</si>
  <si>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</si>
  <si>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</si>
  <si>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</si>
  <si>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</si>
  <si>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</si>
  <si>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</si>
  <si>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</si>
  <si>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</si>
  <si>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</si>
  <si>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</si>
  <si>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</si>
  <si>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</si>
  <si>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</si>
  <si>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</si>
  <si>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</si>
  <si>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</si>
  <si>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</si>
  <si>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</si>
  <si>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</si>
  <si>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</si>
  <si>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</si>
  <si>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</si>
  <si>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</si>
  <si>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</si>
  <si>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</si>
  <si>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</si>
  <si>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</si>
  <si>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</si>
  <si>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</si>
  <si>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</si>
  <si>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</si>
  <si>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</si>
  <si>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</si>
  <si>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</si>
  <si>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</si>
  <si>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</si>
  <si>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</si>
  <si>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</si>
  <si>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</si>
  <si>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</si>
  <si>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</si>
  <si>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</si>
  <si>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</si>
  <si>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</si>
  <si>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</si>
  <si>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</si>
  <si>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</si>
  <si>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</si>
  <si>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</si>
  <si>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</si>
  <si>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</si>
  <si>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</si>
  <si>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</si>
  <si>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</si>
  <si>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</si>
  <si>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</si>
  <si>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</si>
  <si>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</si>
  <si>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</si>
  <si>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</si>
  <si>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</si>
  <si>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</si>
  <si>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</si>
  <si>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</si>
  <si>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</si>
  <si>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</si>
  <si>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</si>
  <si>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</si>
  <si>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</si>
  <si>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</si>
  <si>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</si>
  <si>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</si>
  <si>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</si>
  <si>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</si>
  <si>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</si>
  <si>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</si>
  <si>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</si>
  <si>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</si>
  <si>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</si>
  <si>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</si>
  <si>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</si>
  <si>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</si>
  <si>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</si>
  <si>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</si>
  <si>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</si>
  <si>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</si>
  <si>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</si>
  <si>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</si>
  <si>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</si>
  <si>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</si>
  <si>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</si>
  <si>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</si>
  <si>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</si>
  <si>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</si>
  <si>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</si>
  <si>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</si>
  <si>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</si>
  <si>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</si>
  <si>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</si>
  <si>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</si>
  <si>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</si>
  <si>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</si>
  <si>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</si>
  <si>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</si>
  <si>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</si>
  <si>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</si>
  <si>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</si>
  <si>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</si>
  <si>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</si>
  <si>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</si>
  <si>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</si>
  <si>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</si>
  <si>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</si>
  <si>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</si>
  <si>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</si>
  <si>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</si>
  <si>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</si>
  <si>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</si>
  <si>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</si>
  <si>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</si>
  <si>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</si>
  <si>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</si>
  <si>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</si>
  <si>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</si>
  <si>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</si>
  <si>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</si>
  <si>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</si>
  <si>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</si>
  <si>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</si>
  <si>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</si>
  <si>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</si>
  <si>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</si>
  <si>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</si>
  <si>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</si>
  <si>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</si>
  <si>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</si>
  <si>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</si>
  <si>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</si>
  <si>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</si>
  <si>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</si>
  <si>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</si>
  <si>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</si>
  <si>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</si>
  <si>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</si>
  <si>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</si>
  <si>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</si>
  <si>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</si>
  <si>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</si>
  <si>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</si>
  <si>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</si>
  <si>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</si>
  <si>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</si>
  <si>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</si>
  <si>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</si>
  <si>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</si>
  <si>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</si>
  <si>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</si>
  <si>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</si>
  <si>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</si>
  <si>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</si>
  <si>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</si>
  <si>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</si>
  <si>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</si>
  <si>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</si>
  <si>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</si>
  <si>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</si>
  <si>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</si>
  <si>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</si>
  <si>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</si>
  <si>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</si>
  <si>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</si>
  <si>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</si>
  <si>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</si>
  <si>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</si>
  <si>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</si>
  <si>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</si>
  <si>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</si>
  <si>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</si>
  <si>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</si>
  <si>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</si>
  <si>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</si>
  <si>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</si>
  <si>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</si>
  <si>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</si>
  <si>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</si>
  <si>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</si>
  <si>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</si>
  <si>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</si>
  <si>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</si>
  <si>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</si>
  <si>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</si>
  <si>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</si>
  <si>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</si>
  <si>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</si>
  <si>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</si>
  <si>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</si>
  <si>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</si>
  <si>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</si>
  <si>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</si>
  <si>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</si>
  <si>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</si>
  <si>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</si>
  <si>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</si>
  <si>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</si>
  <si>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</si>
  <si>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</si>
  <si>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</si>
  <si>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</si>
  <si>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</si>
  <si>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</si>
  <si>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</si>
  <si>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</si>
  <si>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</si>
  <si>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</si>
  <si>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</si>
  <si>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</si>
  <si>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</si>
  <si>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</si>
  <si>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</si>
  <si>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</si>
  <si>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</si>
  <si>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</si>
  <si>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</si>
  <si>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</si>
  <si>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</si>
  <si>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</si>
  <si>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</si>
  <si>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</si>
  <si>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</si>
  <si>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</si>
  <si>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</si>
  <si>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</si>
  <si>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</si>
  <si>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</si>
  <si>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</si>
  <si>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</si>
  <si>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</si>
  <si>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</si>
  <si>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</si>
  <si>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</si>
  <si>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</si>
  <si>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</si>
  <si>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</si>
  <si>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</si>
  <si>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</si>
  <si>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</si>
  <si>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</si>
  <si>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</si>
  <si>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</si>
  <si>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</si>
  <si>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</si>
  <si>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</si>
  <si>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</si>
  <si>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</si>
  <si>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</si>
  <si>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</si>
  <si>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</si>
  <si>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</si>
  <si>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</si>
  <si>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</si>
  <si>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</si>
  <si>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</si>
  <si>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</si>
  <si>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</si>
  <si>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</si>
  <si>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</si>
  <si>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</si>
  <si>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</si>
  <si>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</si>
  <si>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</si>
  <si>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</si>
  <si>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</si>
  <si>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</si>
  <si>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</si>
  <si>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</si>
  <si>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</si>
  <si>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</si>
  <si>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</si>
  <si>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</si>
  <si>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</si>
  <si>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</si>
  <si>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</si>
  <si>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</si>
  <si>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</si>
  <si>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</si>
  <si>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</si>
  <si>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</si>
  <si>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</si>
  <si>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</si>
  <si>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</si>
  <si>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</si>
  <si>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</si>
  <si>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</si>
  <si>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</si>
  <si>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</si>
  <si>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</si>
  <si>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</si>
  <si>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</si>
  <si>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</si>
  <si>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</si>
  <si>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</si>
  <si>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</si>
  <si>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</si>
  <si>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</si>
  <si>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</si>
  <si>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</si>
  <si>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</si>
  <si>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</si>
  <si>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</si>
  <si>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</si>
  <si>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</si>
  <si>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</si>
  <si>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</si>
  <si>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</si>
  <si>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</si>
  <si>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</si>
  <si>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</si>
  <si>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</si>
  <si>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</si>
  <si>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</si>
  <si>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</si>
  <si>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</si>
  <si>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</si>
  <si>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</si>
  <si>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</si>
  <si>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</si>
  <si>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</si>
  <si>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</si>
  <si>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</si>
  <si>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</si>
  <si>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</si>
  <si>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</si>
  <si>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</si>
  <si>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</si>
  <si>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</si>
  <si>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</si>
  <si>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</si>
  <si>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</si>
  <si>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</si>
  <si>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</si>
  <si>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</si>
  <si>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</si>
  <si>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</si>
  <si>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</si>
  <si>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</si>
  <si>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</si>
  <si>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</si>
  <si>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</si>
  <si>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</si>
  <si>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</si>
  <si>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</si>
  <si>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</si>
  <si>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</si>
  <si>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</si>
  <si>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</si>
  <si>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</si>
  <si>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</si>
  <si>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</si>
  <si>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</si>
  <si>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</si>
  <si>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</si>
  <si>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</si>
  <si>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</si>
  <si>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</si>
  <si>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</si>
  <si>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</si>
  <si>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</si>
  <si>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</si>
  <si>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</si>
  <si>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</si>
  <si>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</si>
  <si>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</si>
  <si>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</si>
  <si>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</si>
  <si>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</si>
  <si>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</si>
  <si>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</si>
  <si>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</si>
  <si>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</si>
  <si>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</si>
  <si>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</si>
  <si>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</si>
  <si>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</si>
  <si>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</si>
  <si>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</si>
  <si>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</si>
  <si>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</si>
  <si>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</si>
  <si>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</si>
  <si>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</si>
  <si>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</si>
  <si>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</si>
  <si>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</si>
  <si>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</si>
  <si>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</si>
  <si>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</si>
  <si>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</si>
  <si>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</si>
  <si>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</si>
  <si>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</si>
  <si>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</si>
  <si>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</si>
  <si>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</si>
  <si>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</si>
  <si>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</si>
  <si>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</si>
  <si>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</si>
  <si>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</si>
  <si>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</si>
  <si>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</si>
  <si>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</si>
  <si>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</si>
  <si>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</si>
  <si>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</si>
  <si>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</si>
  <si>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</si>
  <si>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</si>
  <si>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</si>
  <si>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</si>
  <si>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</si>
  <si>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</si>
  <si>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</si>
  <si>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</si>
  <si>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</si>
  <si>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</si>
  <si>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</si>
  <si>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</si>
  <si>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</si>
  <si>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</si>
  <si>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</si>
  <si>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</si>
  <si>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</si>
  <si>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</si>
  <si>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</si>
  <si>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</si>
  <si>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</si>
  <si>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</si>
  <si>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</si>
  <si>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</si>
  <si>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</si>
  <si>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</si>
  <si>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</si>
  <si>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</si>
  <si>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</si>
  <si>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</si>
  <si>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</si>
  <si>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</si>
  <si>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</si>
  <si>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</si>
  <si>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</si>
  <si>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</si>
  <si>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</si>
  <si>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</si>
  <si>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</si>
  <si>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</si>
  <si>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</si>
  <si>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</si>
  <si>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</si>
  <si>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</si>
  <si>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</si>
  <si>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</si>
  <si>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</si>
  <si>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</si>
  <si>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</si>
  <si>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</si>
  <si>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</si>
  <si>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</si>
  <si>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</si>
  <si>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</si>
  <si>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</si>
  <si>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</si>
  <si>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</si>
  <si>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</si>
  <si>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</si>
  <si>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</si>
  <si>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</si>
  <si>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</si>
  <si>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</si>
  <si>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</si>
  <si>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</si>
  <si>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</si>
  <si>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</si>
  <si>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</si>
  <si>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</si>
  <si>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</si>
  <si>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</si>
  <si>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</si>
  <si>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</si>
  <si>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</si>
  <si>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</si>
  <si>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</si>
  <si>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</si>
  <si>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</si>
  <si>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</si>
  <si>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</si>
  <si>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</si>
  <si>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</si>
  <si>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</si>
  <si>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</si>
  <si>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</si>
  <si>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</si>
  <si>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</si>
  <si>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</si>
  <si>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</si>
  <si>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</si>
  <si>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</si>
  <si>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</si>
  <si>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</si>
  <si>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</si>
  <si>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</si>
  <si>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</si>
  <si>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</si>
  <si>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</si>
  <si>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</si>
  <si>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</si>
  <si>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</si>
  <si>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</si>
  <si>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</si>
  <si>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</si>
  <si>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</si>
  <si>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</si>
  <si>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</si>
  <si>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</si>
  <si>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</si>
  <si>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</si>
  <si>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</si>
  <si>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</si>
  <si>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</si>
  <si>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</si>
  <si>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</si>
  <si>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</si>
  <si>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</si>
  <si>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</si>
  <si>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</si>
  <si>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</si>
  <si>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</si>
  <si>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</si>
  <si>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</si>
  <si>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</si>
  <si>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</si>
  <si>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</si>
  <si>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</si>
  <si>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</si>
  <si>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</si>
  <si>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</si>
  <si>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</si>
  <si>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</si>
  <si>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</si>
  <si>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</si>
  <si>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</si>
  <si>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</si>
  <si>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</si>
  <si>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</si>
  <si>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</si>
  <si>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</si>
  <si>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</si>
  <si>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</si>
  <si>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</si>
  <si>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</si>
  <si>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</si>
  <si>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</si>
  <si>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</si>
  <si>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</si>
  <si>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</si>
  <si>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</si>
  <si>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</si>
  <si>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</si>
  <si>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</si>
  <si>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</si>
  <si>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</si>
  <si>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</si>
  <si>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</si>
  <si>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</si>
  <si>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</si>
  <si>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</si>
  <si>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</si>
  <si>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</si>
  <si>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</si>
  <si>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</si>
  <si>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</si>
  <si>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</si>
  <si>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</si>
  <si>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</si>
  <si>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</si>
  <si>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</si>
  <si>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</si>
  <si>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</si>
  <si>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</si>
  <si>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</si>
  <si>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</si>
  <si>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</si>
  <si>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</si>
  <si>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</si>
  <si>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</si>
  <si>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</si>
  <si>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</si>
  <si>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</si>
  <si>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</si>
  <si>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</si>
  <si>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</si>
  <si>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</si>
  <si>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</si>
  <si>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</si>
  <si>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</si>
  <si>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</si>
  <si>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</si>
  <si>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</si>
  <si>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</si>
  <si>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</si>
  <si>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</si>
  <si>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</si>
  <si>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</si>
  <si>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</si>
  <si>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</si>
  <si>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</si>
  <si>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</si>
  <si>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</si>
  <si>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</si>
  <si>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</si>
  <si>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</si>
  <si>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</si>
  <si>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</si>
  <si>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</si>
  <si>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</si>
  <si>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</si>
  <si>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</si>
  <si>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</si>
  <si>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</si>
  <si>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</si>
  <si>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</si>
  <si>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</si>
  <si>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</si>
  <si>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</si>
  <si>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</si>
  <si>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</si>
  <si>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</si>
  <si>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</si>
  <si>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</si>
  <si>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</si>
  <si>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</si>
  <si>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</si>
  <si>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</si>
  <si>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</si>
  <si>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</si>
  <si>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</si>
  <si>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</si>
  <si>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</si>
  <si>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</si>
  <si>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</si>
  <si>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</si>
  <si>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</si>
  <si>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</si>
  <si>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</si>
  <si>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</si>
  <si>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</si>
  <si>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</si>
  <si>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</si>
  <si>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</si>
  <si>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</si>
  <si>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</si>
  <si>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</si>
  <si>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</si>
  <si>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</si>
  <si>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</si>
  <si>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</si>
  <si>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</si>
  <si>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</si>
  <si>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</si>
  <si>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</si>
  <si>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</si>
  <si>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</si>
  <si>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</si>
  <si>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</si>
  <si>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</si>
  <si>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</si>
  <si>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</si>
  <si>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</si>
  <si>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</si>
  <si>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</si>
  <si>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</si>
  <si>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</si>
  <si>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</si>
  <si>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</si>
  <si>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</si>
  <si>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</si>
  <si>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</si>
  <si>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</si>
  <si>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</si>
  <si>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</si>
  <si>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</si>
  <si>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</si>
  <si>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</si>
  <si>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</si>
  <si>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</si>
  <si>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</si>
  <si>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</si>
  <si>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</si>
  <si>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</si>
  <si>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</si>
  <si>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</si>
  <si>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</si>
  <si>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</si>
  <si>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</si>
  <si>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</si>
  <si>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</si>
  <si>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</si>
  <si>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</si>
  <si>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</si>
  <si>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</si>
  <si>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</si>
  <si>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</si>
  <si>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</si>
  <si>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</si>
  <si>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</si>
  <si>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</si>
  <si>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</si>
  <si>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</si>
  <si>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</si>
  <si>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</si>
  <si>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</si>
  <si>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</si>
  <si>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</si>
  <si>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</si>
  <si>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</si>
  <si>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</si>
  <si>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</si>
  <si>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</si>
  <si>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</si>
  <si>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</si>
  <si>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</si>
  <si>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</si>
  <si>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</si>
  <si>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</si>
  <si>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</si>
  <si>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</si>
  <si>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</si>
  <si>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</si>
  <si>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</si>
  <si>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</si>
  <si>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</si>
  <si>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</si>
  <si>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</si>
  <si>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</si>
  <si>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</si>
  <si>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</si>
  <si>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</si>
  <si>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</si>
  <si>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</si>
  <si>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</si>
  <si>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</si>
  <si>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</si>
  <si>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</si>
  <si>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</si>
  <si>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</si>
  <si>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</si>
  <si>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</si>
  <si>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</si>
  <si>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</si>
  <si>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</si>
  <si>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</si>
  <si>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</si>
  <si>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</si>
  <si>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</si>
  <si>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</si>
  <si>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</si>
  <si>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</si>
  <si>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</si>
  <si>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</si>
  <si>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</si>
  <si>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</si>
  <si>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</si>
  <si>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</si>
  <si>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</si>
  <si>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</si>
  <si>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</si>
  <si>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</si>
  <si>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</si>
  <si>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</si>
  <si>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</si>
  <si>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</si>
  <si>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</si>
  <si>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</si>
  <si>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</si>
  <si>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</si>
  <si>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</si>
  <si>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</si>
  <si>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</si>
  <si>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</si>
  <si>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</si>
  <si>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</si>
  <si>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</si>
  <si>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</si>
  <si>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</si>
  <si>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</si>
  <si>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</si>
  <si>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</si>
  <si>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</si>
  <si>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</si>
  <si>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</si>
  <si>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</si>
  <si>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</si>
  <si>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</si>
  <si>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</si>
  <si>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</si>
  <si>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</si>
  <si>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</si>
  <si>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</si>
  <si>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</si>
  <si>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</si>
  <si>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</si>
  <si>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</si>
  <si>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</si>
  <si>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</si>
  <si>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</si>
  <si>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</si>
  <si>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</si>
  <si>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</si>
  <si>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</si>
  <si>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</si>
  <si>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</si>
  <si>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</si>
  <si>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</si>
  <si>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</si>
  <si>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</si>
  <si>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</si>
  <si>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</si>
  <si>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</si>
  <si>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</si>
  <si>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</si>
  <si>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</si>
  <si>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</si>
  <si>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</si>
  <si>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</si>
  <si>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</si>
  <si>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</si>
  <si>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</si>
  <si>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</si>
  <si>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</si>
  <si>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</si>
  <si>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</si>
  <si>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</si>
  <si>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</si>
  <si>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</si>
  <si>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</si>
  <si>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</si>
  <si>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</si>
  <si>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</si>
  <si>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</si>
  <si>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</si>
  <si>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</si>
  <si>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</si>
  <si>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</si>
  <si>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</si>
  <si>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</si>
  <si>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</si>
  <si>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</si>
  <si>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</si>
  <si>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</si>
  <si>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</si>
  <si>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</si>
  <si>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</si>
  <si>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</si>
  <si>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</si>
  <si>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</si>
  <si>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</si>
  <si>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</si>
  <si>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</si>
  <si>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</si>
  <si>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</si>
  <si>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</si>
  <si>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</si>
  <si>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</si>
  <si>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</si>
  <si>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</si>
  <si>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</si>
  <si>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</si>
  <si>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</si>
  <si>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</si>
  <si>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</si>
  <si>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</si>
  <si>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</si>
  <si>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</si>
  <si>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</si>
  <si>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</si>
  <si>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</si>
  <si>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</si>
  <si>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</si>
  <si>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</si>
  <si>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</si>
  <si>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</si>
  <si>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</si>
  <si>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</si>
  <si>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</si>
  <si>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</si>
  <si>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</si>
  <si>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</si>
  <si>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</si>
  <si>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</si>
  <si>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</si>
  <si>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</si>
  <si>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</si>
  <si>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</si>
  <si>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</si>
  <si>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</si>
  <si>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</si>
  <si>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</si>
  <si>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</si>
  <si>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</si>
  <si>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</si>
  <si>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</si>
  <si>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</si>
  <si>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</si>
  <si>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</si>
  <si>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</si>
  <si>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</si>
  <si>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</si>
  <si>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</si>
  <si>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</si>
  <si>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</si>
  <si>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</si>
  <si>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</si>
  <si>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</si>
  <si>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</si>
  <si>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</si>
  <si>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</si>
  <si>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</si>
  <si>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</si>
  <si>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</si>
  <si>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</si>
  <si>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</si>
  <si>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</si>
  <si>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</si>
  <si>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</si>
  <si>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</si>
  <si>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</si>
  <si>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</si>
  <si>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</si>
  <si>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</si>
  <si>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</si>
  <si>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</si>
  <si>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</si>
  <si>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</si>
  <si>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</si>
  <si>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</si>
  <si>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</si>
  <si>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</si>
  <si>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</si>
  <si>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</si>
  <si>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</si>
  <si>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</si>
  <si>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</si>
  <si>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</si>
  <si>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</si>
  <si>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</si>
  <si>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</si>
  <si>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</si>
  <si>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</si>
  <si>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</si>
  <si>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</si>
  <si>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</si>
  <si>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</si>
  <si>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</si>
  <si>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</si>
  <si>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</si>
  <si>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</si>
  <si>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</si>
  <si>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</si>
  <si>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</si>
  <si>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</si>
  <si>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</si>
  <si>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</si>
  <si>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</si>
  <si>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</si>
  <si>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</si>
  <si>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</si>
  <si>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</si>
  <si>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</si>
  <si>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</si>
  <si>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</si>
  <si>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</si>
  <si>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</si>
  <si>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</si>
  <si>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</si>
  <si>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</si>
  <si>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</si>
  <si>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</si>
  <si>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</si>
  <si>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</si>
  <si>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</si>
  <si>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</si>
  <si>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</si>
  <si>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</si>
  <si>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</si>
  <si>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</si>
  <si>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</si>
  <si>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</si>
  <si>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</si>
  <si>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</si>
  <si>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</si>
  <si>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</si>
  <si>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</si>
  <si>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</si>
  <si>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</si>
  <si>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</si>
  <si>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</si>
  <si>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</si>
  <si>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</si>
  <si>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</si>
  <si>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</si>
  <si>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</si>
  <si>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</si>
  <si>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</si>
  <si>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</si>
  <si>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</si>
  <si>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</si>
  <si>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</si>
  <si>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</si>
  <si>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</si>
  <si>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</si>
  <si>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</si>
  <si>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</si>
  <si>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</si>
  <si>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</si>
  <si>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</si>
  <si>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</si>
  <si>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</si>
  <si>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</si>
  <si>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</si>
  <si>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</si>
  <si>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</si>
  <si>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</si>
  <si>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</si>
  <si>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</si>
  <si>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</si>
  <si>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</si>
  <si>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</si>
  <si>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</si>
  <si>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</si>
  <si>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</si>
  <si>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</si>
  <si>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</si>
  <si>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</si>
  <si>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</si>
  <si>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</si>
  <si>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</si>
  <si>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</si>
  <si>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</si>
  <si>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</si>
  <si>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</si>
  <si>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</si>
  <si>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</si>
  <si>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</si>
  <si>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</si>
  <si>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</si>
  <si>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</si>
  <si>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</si>
  <si>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</si>
  <si>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</si>
  <si>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</si>
  <si>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</si>
  <si>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</si>
  <si>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</si>
  <si>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</si>
  <si>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</si>
  <si>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</si>
  <si>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</si>
  <si>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</si>
  <si>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</si>
  <si>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</si>
  <si>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</si>
  <si>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</si>
  <si>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</si>
  <si>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</si>
  <si>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</si>
  <si>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</si>
  <si>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</si>
  <si>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</si>
  <si>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</si>
  <si>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</si>
  <si>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</si>
  <si>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</si>
  <si>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</si>
  <si>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</si>
  <si>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</si>
  <si>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</si>
  <si>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</si>
  <si>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</si>
  <si>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</si>
  <si>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</si>
  <si>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</si>
  <si>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</si>
  <si>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</si>
  <si>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</si>
  <si>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</si>
  <si>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</si>
  <si>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</si>
  <si>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</si>
  <si>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</si>
  <si>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</si>
  <si>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</si>
  <si>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</si>
  <si>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</si>
  <si>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</si>
  <si>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</si>
  <si>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</si>
  <si>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</si>
  <si>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</si>
  <si>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</si>
  <si>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</si>
  <si>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</si>
  <si>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</si>
  <si>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</si>
  <si>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</si>
  <si>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</si>
  <si>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</si>
  <si>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</si>
  <si>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</si>
  <si>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</si>
  <si>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</si>
  <si>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</si>
  <si>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</si>
  <si>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</si>
  <si>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</si>
  <si>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</si>
  <si>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</si>
  <si>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</si>
  <si>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</si>
  <si>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</si>
  <si>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</si>
  <si>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</si>
  <si>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</si>
  <si>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</si>
  <si>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</si>
  <si>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</si>
  <si>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</si>
  <si>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</si>
  <si>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</si>
  <si>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</si>
  <si>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</si>
  <si>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</si>
  <si>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</si>
  <si>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</si>
  <si>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</si>
  <si>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</si>
  <si>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</si>
  <si>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</si>
  <si>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</si>
  <si>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</si>
  <si>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</si>
  <si>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</si>
  <si>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</si>
  <si>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</si>
  <si>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</si>
  <si>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</si>
  <si>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</si>
  <si>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</si>
  <si>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</si>
  <si>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</si>
  <si>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</si>
  <si>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</si>
  <si>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</si>
  <si>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</si>
  <si>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</si>
  <si>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</si>
  <si>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</si>
  <si>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</si>
  <si>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</si>
  <si>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</si>
  <si>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</si>
  <si>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</si>
  <si>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</si>
  <si>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</si>
  <si>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</si>
  <si>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</si>
  <si>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</si>
  <si>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</si>
  <si>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</si>
  <si>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</si>
  <si>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</si>
  <si>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</si>
  <si>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</si>
  <si>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</si>
  <si>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</si>
  <si>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</si>
  <si>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</si>
  <si>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</si>
  <si>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</si>
  <si>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</si>
  <si>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</si>
  <si>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</si>
  <si>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</si>
  <si>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</si>
  <si>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</si>
  <si>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</si>
  <si>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</si>
  <si>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</si>
  <si>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</si>
  <si>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</si>
  <si>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</si>
  <si>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</si>
  <si>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</si>
  <si>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</si>
  <si>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</si>
  <si>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</si>
  <si>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</si>
  <si>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</si>
  <si>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</si>
  <si>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</si>
  <si>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</si>
  <si>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</si>
  <si>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</si>
  <si>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</si>
  <si>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</si>
  <si>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</si>
  <si>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</si>
  <si>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</si>
  <si>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</si>
  <si>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</si>
  <si>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</si>
  <si>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</si>
  <si>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</si>
  <si>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</si>
  <si>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</si>
  <si>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</si>
  <si>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</si>
  <si>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</si>
  <si>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</si>
  <si>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</si>
  <si>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</si>
  <si>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</si>
  <si>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</si>
  <si>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</si>
  <si>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</si>
  <si>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</si>
  <si>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</si>
  <si>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</si>
  <si>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</si>
  <si>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</si>
  <si>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</si>
  <si>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</si>
  <si>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</si>
  <si>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</si>
  <si>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</si>
  <si>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</si>
  <si>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</si>
  <si>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</si>
  <si>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</si>
  <si>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</si>
  <si>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</si>
  <si>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</si>
  <si>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</si>
  <si>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</si>
  <si>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</si>
  <si>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</si>
  <si>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</si>
  <si>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</si>
  <si>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</si>
  <si>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</si>
  <si>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</si>
  <si>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</si>
  <si>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</si>
  <si>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</si>
  <si>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</si>
  <si>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</si>
  <si>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</si>
  <si>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</si>
  <si>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</si>
  <si>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</si>
  <si>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</si>
  <si>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</si>
  <si>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</si>
  <si>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</si>
  <si>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</si>
  <si>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</si>
  <si>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</si>
  <si>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</si>
  <si>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</si>
  <si>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</si>
  <si>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</si>
  <si>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</si>
  <si>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</si>
  <si>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</si>
  <si>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</si>
  <si>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</si>
  <si>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</si>
  <si>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</si>
  <si>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</si>
  <si>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</si>
  <si>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</si>
  <si>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</si>
  <si>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</si>
  <si>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</si>
  <si>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</si>
  <si>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</si>
  <si>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</si>
  <si>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</si>
  <si>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</si>
  <si>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</si>
  <si>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</si>
  <si>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</si>
  <si>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</si>
  <si>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</si>
  <si>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</si>
  <si>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</si>
  <si>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</si>
  <si>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</si>
  <si>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</si>
  <si>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</si>
  <si>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</si>
  <si>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</si>
  <si>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</si>
  <si>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</si>
  <si>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</si>
  <si>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</si>
  <si>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</si>
  <si>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</si>
  <si>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</si>
  <si>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</si>
  <si>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</si>
  <si>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</si>
  <si>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</si>
  <si>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</si>
  <si>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</si>
  <si>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</si>
  <si>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</si>
  <si>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</si>
  <si>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</si>
  <si>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</si>
  <si>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</si>
  <si>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</si>
  <si>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</si>
  <si>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</si>
  <si>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</si>
  <si>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</si>
  <si>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</si>
  <si>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</si>
  <si>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</si>
  <si>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</si>
  <si>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</si>
  <si>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</si>
  <si>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</si>
  <si>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</si>
  <si>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</si>
  <si>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</si>
  <si>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</si>
  <si>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</si>
  <si>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</si>
  <si>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</si>
  <si>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</si>
  <si>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</si>
  <si>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</si>
  <si>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</si>
  <si>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</si>
  <si>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</si>
  <si>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</si>
  <si>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</si>
  <si>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</si>
  <si>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</si>
  <si>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</si>
  <si>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</si>
  <si>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</si>
  <si>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</si>
  <si>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</si>
  <si>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</si>
  <si>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</si>
  <si>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</si>
  <si>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</si>
  <si>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</si>
  <si>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</si>
  <si>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</si>
  <si>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</si>
  <si>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</si>
  <si>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</si>
  <si>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</si>
  <si>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</si>
  <si>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</si>
  <si>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</si>
  <si>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</si>
  <si>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</si>
  <si>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</si>
  <si>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</si>
  <si>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</si>
  <si>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</si>
  <si>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</si>
  <si>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</si>
  <si>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</si>
  <si>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</si>
  <si>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</si>
  <si>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</si>
  <si>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</si>
  <si>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</si>
  <si>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</si>
  <si>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</si>
  <si>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</si>
  <si>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</si>
  <si>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</si>
  <si>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</si>
  <si>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</si>
  <si>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</si>
  <si>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</si>
  <si>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</si>
  <si>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</si>
  <si>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</si>
  <si>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</si>
  <si>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</si>
  <si>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</si>
  <si>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</si>
  <si>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</si>
  <si>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</si>
  <si>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</si>
  <si>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</si>
  <si>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</si>
  <si>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</si>
  <si>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</si>
  <si>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</si>
  <si>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</si>
  <si>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</si>
  <si>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</si>
  <si>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</si>
  <si>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</si>
  <si>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</si>
  <si>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</si>
  <si>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</si>
  <si>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</si>
  <si>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</si>
  <si>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</si>
  <si>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</si>
  <si>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</si>
  <si>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</si>
  <si>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</si>
  <si>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</si>
  <si>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</si>
  <si>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</si>
  <si>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</si>
  <si>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</si>
  <si>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</si>
  <si>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</si>
  <si>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</si>
  <si>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</si>
  <si>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</si>
  <si>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</si>
  <si>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</si>
  <si>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</si>
  <si>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</si>
  <si>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</si>
  <si>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</si>
  <si>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</si>
  <si>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</si>
  <si>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</si>
  <si>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</si>
  <si>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</si>
  <si>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</si>
  <si>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</si>
  <si>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</si>
  <si>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</si>
  <si>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</si>
  <si>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</si>
  <si>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</si>
  <si>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</si>
  <si>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</si>
  <si>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</si>
  <si>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</si>
  <si>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</si>
  <si>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</si>
  <si>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</si>
  <si>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</si>
  <si>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</si>
  <si>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</si>
  <si>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</si>
  <si>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</si>
  <si>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</si>
  <si>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</si>
  <si>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</si>
  <si>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</si>
  <si>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</si>
  <si>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</si>
  <si>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</si>
  <si>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</si>
  <si>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</si>
  <si>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</si>
  <si>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</si>
  <si>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</si>
  <si>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</si>
  <si>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</si>
  <si>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</si>
  <si>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</si>
  <si>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</si>
  <si>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</si>
  <si>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</si>
  <si>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</si>
  <si>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</si>
  <si>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</si>
  <si>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</si>
  <si>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</si>
  <si>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</si>
  <si>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</si>
  <si>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</si>
  <si>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</si>
  <si>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</si>
  <si>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</si>
  <si>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</si>
  <si>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</si>
  <si>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</si>
  <si>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</si>
  <si>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</si>
  <si>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</si>
  <si>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</si>
  <si>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</si>
  <si>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</si>
  <si>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</si>
  <si>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</si>
  <si>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</si>
  <si>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</si>
  <si>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</si>
  <si>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</si>
  <si>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</si>
  <si>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</si>
  <si>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</si>
  <si>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</si>
  <si>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</si>
  <si>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</si>
  <si>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</si>
  <si>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</si>
  <si>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</si>
  <si>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</si>
  <si>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</si>
  <si>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</si>
  <si>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</si>
  <si>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</si>
  <si>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</si>
  <si>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</si>
  <si>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</si>
  <si>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</si>
  <si>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</si>
  <si>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</si>
  <si>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</si>
  <si>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</si>
  <si>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</si>
  <si>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</si>
  <si>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</si>
  <si>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</si>
  <si>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</si>
  <si>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</si>
  <si>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</si>
  <si>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</si>
  <si>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</si>
  <si>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</si>
  <si>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</si>
  <si>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</si>
  <si>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</si>
  <si>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</si>
  <si>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</si>
  <si>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</si>
  <si>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</si>
  <si>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</si>
  <si>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</si>
  <si>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</si>
  <si>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</si>
  <si>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</si>
  <si>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</si>
  <si>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</si>
  <si>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</si>
  <si>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</si>
  <si>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</si>
  <si>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</si>
  <si>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</si>
  <si>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</si>
  <si>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</si>
  <si>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</si>
  <si>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</si>
  <si>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</si>
  <si>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</si>
  <si>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</si>
  <si>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</si>
  <si>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</si>
  <si>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</si>
  <si>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</si>
  <si>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</si>
  <si>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</si>
  <si>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</si>
  <si>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</si>
  <si>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</si>
  <si>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</si>
  <si>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</si>
  <si>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</si>
  <si>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</si>
  <si>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</si>
  <si>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</si>
  <si>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</si>
  <si>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</si>
  <si>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</si>
  <si>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</si>
  <si>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</si>
  <si>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</si>
  <si>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</si>
  <si>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</si>
  <si>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</si>
  <si>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</si>
  <si>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</si>
  <si>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</si>
  <si>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</si>
  <si>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</si>
  <si>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</si>
  <si>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</si>
  <si>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</si>
  <si>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</si>
  <si>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</si>
  <si>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</si>
  <si>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</si>
  <si>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</si>
  <si>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</si>
  <si>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</si>
  <si>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</si>
  <si>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</si>
  <si>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</si>
  <si>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</si>
  <si>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</si>
  <si>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</si>
  <si>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</si>
  <si>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</si>
  <si>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</si>
  <si>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</si>
  <si>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</si>
  <si>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</si>
  <si>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</si>
  <si>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</si>
  <si>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</si>
  <si>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</si>
  <si>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</si>
  <si>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</si>
  <si>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</si>
  <si>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</si>
  <si>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</si>
  <si>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</si>
  <si>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</si>
  <si>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</si>
  <si>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</si>
  <si>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</si>
  <si>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</si>
  <si>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</si>
  <si>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</si>
  <si>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</si>
  <si>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</si>
  <si>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</si>
  <si>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</si>
  <si>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</si>
  <si>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</si>
  <si>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</si>
  <si>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</si>
  <si>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</si>
  <si>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</si>
  <si>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</si>
  <si>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</si>
  <si>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</si>
  <si>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</si>
  <si>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</si>
  <si>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</si>
  <si>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</si>
  <si>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</si>
  <si>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</si>
  <si>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</si>
  <si>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</si>
  <si>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</si>
  <si>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</si>
  <si>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</si>
  <si>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</si>
  <si>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</si>
  <si>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</si>
  <si>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</si>
  <si>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</si>
  <si>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</si>
  <si>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</si>
  <si>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</si>
  <si>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</si>
  <si>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</si>
  <si>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</si>
  <si>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</si>
  <si>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</si>
  <si>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</si>
  <si>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</si>
  <si>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</si>
  <si>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</si>
  <si>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</si>
  <si>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</si>
  <si>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</si>
  <si>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</si>
  <si>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</si>
  <si>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</si>
  <si>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</si>
  <si>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</si>
  <si>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</si>
  <si>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</si>
  <si>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</si>
  <si>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</si>
  <si>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</si>
  <si>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</si>
  <si>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</si>
  <si>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</si>
  <si>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</si>
  <si>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</si>
  <si>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</si>
  <si>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</si>
  <si>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</si>
  <si>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</si>
  <si>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</si>
  <si>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</si>
  <si>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</si>
  <si>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</si>
  <si>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</si>
  <si>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</si>
  <si>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</si>
  <si>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</si>
  <si>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</si>
  <si>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</si>
  <si>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</si>
  <si>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</si>
  <si>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</si>
  <si>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</si>
  <si>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</si>
  <si>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</si>
  <si>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</si>
  <si>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</si>
  <si>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</si>
  <si>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</si>
  <si>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</si>
  <si>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</si>
  <si>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</si>
  <si>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</si>
  <si>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</si>
  <si>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</si>
  <si>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</si>
  <si>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</si>
  <si>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</si>
  <si>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</si>
  <si>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</si>
  <si>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</si>
  <si>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</si>
  <si>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</si>
  <si>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</si>
  <si>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</si>
  <si>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</si>
  <si>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</si>
  <si>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</si>
  <si>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</si>
  <si>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</si>
  <si>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</si>
  <si>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</si>
  <si>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</si>
  <si>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</si>
  <si>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</si>
  <si>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</si>
  <si>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</si>
  <si>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</si>
  <si>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</si>
  <si>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</si>
  <si>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</si>
  <si>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</si>
  <si>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</si>
  <si>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</si>
  <si>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</si>
  <si>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</si>
  <si>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</si>
  <si>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</si>
  <si>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</si>
  <si>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</si>
  <si>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</si>
  <si>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</si>
  <si>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</si>
  <si>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</si>
  <si>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</si>
  <si>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</si>
  <si>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</si>
  <si>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</si>
  <si>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</si>
  <si>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</si>
  <si>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</si>
  <si>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</si>
  <si>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</si>
  <si>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</si>
  <si>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</si>
  <si>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</si>
  <si>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</si>
  <si>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</si>
  <si>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</si>
  <si>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</si>
  <si>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</si>
  <si>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</si>
  <si>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</si>
  <si>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</si>
  <si>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</si>
  <si>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</si>
  <si>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</si>
  <si>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</si>
  <si>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</si>
  <si>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</si>
  <si>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</si>
  <si>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</si>
  <si>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</si>
  <si>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</si>
  <si>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</si>
  <si>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</si>
  <si>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</si>
  <si>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</si>
  <si>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</si>
  <si>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</si>
  <si>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</si>
  <si>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</si>
  <si>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</si>
  <si>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</si>
  <si>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</si>
  <si>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</si>
  <si>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</si>
  <si>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</si>
  <si>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</si>
  <si>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</si>
  <si>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</si>
  <si>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</si>
  <si>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</si>
  <si>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</si>
  <si>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</si>
  <si>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</si>
  <si>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</si>
  <si>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</si>
  <si>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</si>
  <si>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</si>
  <si>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</si>
  <si>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</si>
  <si>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</si>
  <si>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</si>
  <si>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</si>
  <si>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</si>
  <si>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</si>
  <si>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</si>
  <si>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</si>
  <si>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</si>
  <si>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</si>
  <si>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</si>
  <si>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</si>
  <si>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</si>
  <si>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</si>
  <si>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</si>
  <si>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</si>
  <si>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</si>
  <si>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</si>
  <si>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</si>
  <si>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</si>
  <si>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</si>
  <si>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</si>
  <si>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</si>
  <si>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</si>
  <si>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</si>
  <si>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</si>
  <si>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</si>
  <si>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</si>
  <si>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</si>
  <si>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</si>
  <si>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</si>
  <si>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</si>
  <si>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</si>
  <si>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</si>
  <si>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</si>
  <si>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</si>
  <si>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</si>
  <si>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</si>
  <si>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</si>
  <si>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</si>
  <si>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</si>
  <si>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</si>
  <si>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</si>
  <si>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</si>
  <si>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</si>
  <si>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</si>
  <si>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</si>
  <si>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</si>
  <si>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</si>
  <si>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</si>
  <si>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</si>
  <si>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</si>
  <si>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</si>
  <si>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</si>
  <si>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</si>
  <si>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</si>
  <si>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</si>
  <si>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</si>
  <si>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</si>
  <si>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</si>
  <si>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</si>
  <si>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</si>
  <si>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</si>
  <si>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</si>
  <si>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</si>
  <si>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</si>
  <si>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</si>
  <si>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</si>
  <si>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</si>
  <si>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</si>
  <si>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</si>
  <si>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</si>
  <si>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</si>
  <si>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</si>
  <si>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</si>
  <si>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</si>
  <si>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</si>
  <si>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</si>
  <si>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</si>
  <si>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</si>
  <si>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</si>
  <si>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</si>
  <si>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</si>
  <si>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</si>
  <si>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</si>
  <si>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</si>
  <si>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</si>
  <si>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</si>
  <si>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</si>
  <si>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</si>
  <si>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</si>
  <si>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</si>
  <si>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</si>
  <si>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</si>
  <si>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</si>
  <si>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</si>
  <si>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</si>
  <si>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</si>
  <si>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</si>
  <si>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</si>
  <si>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</si>
  <si>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</si>
  <si>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</si>
  <si>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</si>
  <si>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</si>
  <si>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</si>
  <si>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</si>
  <si>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</si>
  <si>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</si>
  <si>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</si>
  <si>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</si>
  <si>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</si>
  <si>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</si>
  <si>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</si>
  <si>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</si>
  <si>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</si>
  <si>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</si>
  <si>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</si>
  <si>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</si>
  <si>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</si>
  <si>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</si>
  <si>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</si>
  <si>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</si>
  <si>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</si>
  <si>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</si>
  <si>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</si>
  <si>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</si>
  <si>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</si>
  <si>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</si>
  <si>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</si>
  <si>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</si>
  <si>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</si>
  <si>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</si>
  <si>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</si>
  <si>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</si>
  <si>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</si>
  <si>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</si>
  <si>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</si>
  <si>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</si>
  <si>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</si>
  <si>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</si>
  <si>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</si>
  <si>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</si>
  <si>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</si>
  <si>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</si>
  <si>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</si>
  <si>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</si>
  <si>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</si>
  <si>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</si>
  <si>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</si>
  <si>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</si>
  <si>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</si>
  <si>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</si>
  <si>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</si>
  <si>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</si>
  <si>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</si>
  <si>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</si>
  <si>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</si>
  <si>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</si>
  <si>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</si>
  <si>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</si>
  <si>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</si>
  <si>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</si>
  <si>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</si>
  <si>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</si>
  <si>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</si>
  <si>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</si>
  <si>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</si>
  <si>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</si>
  <si>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</si>
  <si>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</si>
  <si>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</si>
  <si>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</si>
  <si>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</si>
  <si>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</si>
  <si>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</si>
  <si>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</si>
  <si>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</si>
  <si>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</si>
  <si>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</si>
  <si>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</si>
  <si>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</si>
  <si>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</si>
  <si>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</si>
  <si>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</si>
  <si>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</si>
  <si>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</si>
  <si>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</si>
  <si>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</si>
  <si>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</si>
  <si>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</si>
  <si>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</si>
  <si>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</si>
  <si>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</si>
  <si>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</si>
  <si>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</si>
  <si>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</si>
  <si>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</si>
  <si>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</si>
  <si>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</si>
  <si>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</si>
  <si>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</si>
  <si>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</si>
  <si>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</si>
  <si>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</si>
  <si>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</si>
  <si>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</si>
  <si>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</si>
  <si>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</si>
  <si>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</si>
  <si>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</si>
  <si>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</si>
  <si>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</si>
  <si>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</si>
  <si>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</si>
  <si>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</si>
  <si>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</si>
  <si>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</si>
  <si>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</si>
  <si>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</si>
  <si>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</si>
  <si>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</si>
  <si>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</si>
  <si>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</si>
  <si>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</si>
  <si>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</si>
  <si>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</si>
  <si>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</si>
  <si>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</si>
  <si>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</si>
  <si>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</si>
  <si>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</si>
  <si>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</si>
  <si>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</si>
  <si>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</si>
  <si>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</si>
  <si>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</si>
  <si>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</si>
  <si>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</si>
  <si>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</si>
  <si>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</si>
  <si>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</si>
  <si>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</si>
  <si>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</si>
  <si>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</si>
  <si>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</si>
  <si>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</si>
  <si>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</si>
  <si>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</si>
  <si>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</si>
  <si>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</si>
  <si>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</si>
  <si>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</si>
  <si>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</si>
  <si>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</si>
  <si>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</si>
  <si>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</si>
  <si>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</si>
  <si>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</si>
  <si>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</si>
  <si>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</si>
  <si>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</si>
  <si>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</si>
  <si>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</si>
  <si>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</si>
  <si>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</si>
  <si>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</si>
  <si>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</si>
  <si>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</si>
  <si>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</si>
  <si>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</si>
  <si>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</si>
  <si>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</si>
  <si>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</si>
  <si>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</si>
  <si>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</si>
  <si>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</si>
  <si>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</si>
  <si>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</si>
  <si>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</si>
  <si>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</si>
  <si>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</si>
  <si>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</si>
  <si>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</si>
  <si>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</si>
  <si>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</si>
  <si>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</si>
  <si>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</si>
  <si>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</si>
  <si>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</si>
  <si>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</si>
  <si>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</si>
  <si>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</si>
  <si>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</si>
  <si>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</si>
  <si>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</si>
  <si>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</si>
  <si>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</si>
  <si>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</si>
  <si>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</si>
  <si>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</si>
  <si>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</si>
  <si>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</si>
  <si>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</si>
  <si>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</si>
  <si>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</si>
  <si>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</si>
  <si>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</si>
  <si>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</si>
  <si>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</si>
  <si>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</si>
  <si>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</si>
  <si>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</si>
  <si>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</si>
  <si>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</si>
  <si>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</si>
  <si>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</si>
  <si>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</si>
  <si>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</si>
  <si>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</si>
  <si>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</si>
  <si>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</si>
  <si>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</si>
  <si>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</si>
  <si>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</si>
  <si>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</si>
  <si>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</si>
  <si>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</si>
  <si>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</si>
  <si>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</si>
  <si>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</si>
  <si>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</si>
  <si>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</si>
  <si>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</si>
  <si>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</si>
  <si>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</si>
  <si>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</si>
  <si>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</si>
  <si>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</si>
  <si>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</si>
  <si>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</si>
  <si>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</si>
  <si>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</si>
  <si>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</si>
  <si>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</si>
  <si>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</si>
  <si>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</si>
  <si>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</si>
  <si>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</si>
  <si>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</si>
  <si>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</si>
  <si>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</si>
  <si>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</si>
  <si>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</si>
  <si>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</si>
  <si>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</si>
  <si>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</si>
  <si>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</si>
  <si>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</si>
  <si>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</si>
  <si>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</si>
  <si>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</si>
  <si>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</si>
  <si>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</si>
  <si>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</si>
  <si>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</si>
  <si>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</si>
  <si>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</si>
  <si>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</si>
  <si>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</si>
  <si>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</si>
  <si>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</si>
  <si>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</si>
  <si>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</si>
  <si>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</si>
  <si>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</si>
  <si>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</si>
  <si>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</si>
  <si>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</si>
  <si>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</si>
  <si>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</si>
  <si>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</si>
  <si>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</si>
  <si>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</si>
  <si>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</si>
  <si>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</si>
  <si>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</si>
  <si>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</si>
  <si>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</si>
  <si>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</si>
  <si>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</si>
  <si>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</si>
  <si>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</si>
  <si>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</si>
  <si>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</si>
  <si>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</si>
  <si>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</si>
  <si>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</si>
  <si>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</si>
  <si>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</si>
  <si>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</si>
  <si>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</si>
  <si>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</si>
  <si>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</si>
  <si>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</si>
  <si>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</si>
  <si>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</si>
  <si>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</si>
  <si>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</si>
  <si>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</si>
  <si>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</si>
  <si>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</si>
  <si>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</si>
  <si>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</si>
  <si>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</si>
  <si>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</si>
  <si>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</si>
  <si>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</si>
  <si>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</si>
  <si>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</si>
  <si>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</si>
  <si>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</si>
  <si>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</si>
  <si>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</si>
  <si>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</si>
  <si>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</si>
  <si>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</si>
  <si>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</si>
  <si>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</si>
  <si>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</si>
  <si>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</si>
  <si>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</si>
  <si>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</si>
  <si>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</si>
  <si>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</si>
  <si>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</si>
  <si>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</si>
  <si>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</si>
  <si>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</si>
  <si>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</si>
  <si>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</si>
  <si>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</si>
  <si>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</si>
  <si>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</si>
  <si>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</si>
  <si>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</si>
  <si>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</si>
  <si>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</si>
  <si>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</si>
  <si>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</si>
  <si>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</si>
  <si>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</si>
  <si>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</si>
  <si>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</si>
  <si>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</si>
  <si>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</si>
  <si>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</si>
  <si>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</si>
  <si>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</si>
  <si>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</si>
  <si>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</si>
  <si>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</si>
  <si>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</si>
  <si>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</si>
  <si>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</si>
  <si>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</si>
  <si>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</si>
  <si>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</si>
  <si>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</si>
  <si>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</si>
  <si>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</si>
  <si>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</si>
  <si>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</si>
  <si>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</si>
  <si>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</si>
  <si>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</si>
  <si>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</si>
  <si>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</si>
  <si>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</si>
  <si>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</si>
  <si>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</si>
  <si>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</si>
  <si>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</si>
  <si>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</si>
  <si>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</si>
  <si>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</si>
  <si>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</si>
  <si>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</si>
  <si>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</si>
  <si>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</si>
  <si>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</si>
  <si>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</si>
  <si>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</si>
  <si>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</si>
  <si>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</si>
  <si>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</si>
  <si>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</si>
  <si>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</si>
  <si>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</si>
  <si>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</si>
  <si>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</si>
  <si>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</si>
  <si>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</si>
  <si>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</si>
  <si>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</si>
  <si>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</si>
  <si>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</si>
  <si>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</si>
  <si>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</si>
  <si>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</si>
  <si>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</si>
  <si>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</si>
  <si>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</si>
  <si>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</si>
  <si>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</si>
  <si>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</si>
  <si>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</si>
  <si>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</si>
  <si>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</si>
  <si>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</si>
  <si>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</si>
  <si>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</si>
  <si>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</si>
  <si>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</si>
  <si>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</si>
  <si>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</si>
  <si>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</si>
  <si>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</si>
  <si>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</si>
  <si>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</si>
  <si>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</si>
  <si>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</si>
  <si>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</si>
  <si>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</si>
  <si>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</si>
  <si>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</si>
  <si>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</si>
  <si>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</si>
  <si>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</si>
  <si>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</si>
  <si>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</si>
  <si>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</si>
  <si>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</si>
  <si>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</si>
  <si>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</si>
  <si>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</si>
  <si>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</si>
  <si>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</si>
  <si>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</si>
  <si>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</si>
  <si>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</si>
  <si>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</si>
  <si>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</si>
  <si>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</si>
  <si>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</si>
  <si>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</si>
  <si>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</si>
  <si>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</si>
  <si>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</si>
  <si>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</si>
  <si>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</si>
  <si>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</si>
  <si>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</si>
  <si>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</si>
  <si>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</si>
  <si>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</si>
  <si>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</si>
  <si>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</si>
  <si>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</si>
  <si>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</si>
  <si>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</si>
  <si>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</si>
  <si>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</si>
  <si>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</si>
  <si>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</si>
  <si>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</si>
  <si>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</si>
  <si>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</si>
  <si>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</si>
  <si>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</si>
  <si>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</si>
  <si>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</si>
  <si>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</si>
  <si>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</si>
  <si>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</si>
  <si>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</si>
  <si>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</si>
  <si>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</si>
  <si>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</si>
  <si>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</si>
  <si>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</si>
  <si>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</si>
  <si>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</si>
  <si>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</si>
  <si>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</si>
  <si>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</si>
  <si>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</si>
  <si>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</si>
  <si>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</si>
  <si>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</si>
  <si>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</si>
  <si>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</si>
  <si>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</si>
  <si>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</si>
  <si>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</si>
  <si>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</si>
  <si>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</si>
  <si>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</si>
  <si>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</si>
  <si>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</si>
  <si>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</si>
  <si>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</si>
  <si>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</si>
  <si>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</si>
  <si>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</si>
  <si>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</si>
  <si>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</si>
  <si>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</si>
  <si>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</si>
  <si>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</si>
  <si>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</si>
  <si>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</si>
  <si>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</si>
  <si>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</si>
  <si>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</si>
  <si>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</si>
  <si>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</si>
  <si>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</si>
  <si>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</si>
  <si>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</si>
  <si>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</si>
  <si>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</si>
  <si>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</si>
  <si>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</si>
  <si>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</si>
  <si>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</si>
  <si>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</si>
  <si>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</si>
  <si>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</si>
  <si>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</si>
  <si>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</si>
  <si>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</si>
  <si>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</si>
  <si>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</si>
  <si>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</si>
  <si>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</si>
  <si>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</si>
  <si>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</si>
  <si>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</si>
  <si>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</si>
  <si>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</si>
  <si>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</si>
  <si>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</si>
  <si>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</si>
  <si>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</si>
  <si>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</si>
  <si>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</si>
  <si>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</si>
  <si>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</si>
  <si>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</si>
  <si>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</si>
  <si>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</si>
  <si>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</si>
  <si>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</si>
  <si>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</si>
  <si>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</si>
  <si>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</si>
  <si>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</si>
  <si>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</si>
  <si>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</si>
  <si>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</si>
  <si>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</si>
  <si>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</si>
  <si>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</si>
  <si>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</si>
  <si>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</si>
  <si>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</si>
  <si>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</si>
  <si>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</si>
  <si>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</si>
  <si>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</si>
  <si>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</si>
  <si>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</si>
  <si>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</si>
  <si>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</si>
  <si>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</si>
  <si>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</si>
  <si>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</si>
  <si>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</si>
  <si>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</si>
  <si>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</si>
  <si>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</si>
  <si>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</si>
  <si>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</si>
  <si>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</si>
  <si>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</si>
  <si>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</si>
  <si>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</si>
  <si>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</si>
  <si>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</si>
  <si>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</si>
  <si>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</si>
  <si>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</si>
  <si>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</si>
  <si>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</si>
  <si>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</si>
  <si>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</si>
  <si>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</si>
  <si>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</si>
  <si>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</si>
  <si>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</si>
  <si>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</si>
  <si>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</si>
  <si>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</si>
  <si>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</si>
  <si>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</si>
  <si>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</si>
  <si>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</si>
  <si>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</si>
  <si>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</si>
  <si>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</si>
  <si>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</si>
  <si>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</si>
  <si>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</si>
  <si>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</si>
  <si>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</si>
  <si>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</si>
  <si>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</si>
  <si>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</si>
  <si>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</si>
  <si>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</si>
  <si>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</si>
  <si>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</si>
  <si>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</si>
  <si>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</si>
  <si>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</si>
  <si>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</si>
  <si>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</si>
  <si>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</si>
  <si>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</si>
  <si>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</si>
  <si>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</si>
  <si>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</si>
  <si>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</si>
  <si>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</si>
  <si>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</si>
  <si>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</si>
  <si>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</si>
  <si>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</si>
  <si>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</si>
  <si>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</si>
  <si>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</si>
  <si>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</si>
  <si>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</si>
  <si>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</si>
  <si>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</si>
  <si>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</si>
  <si>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</si>
  <si>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</si>
  <si>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</si>
  <si>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</si>
  <si>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</si>
  <si>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</si>
  <si>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</si>
  <si>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</si>
  <si>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</si>
  <si>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</si>
  <si>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</si>
  <si>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</si>
  <si>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</si>
  <si>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</si>
  <si>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</si>
  <si>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</si>
  <si>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</si>
  <si>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</si>
  <si>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</si>
  <si>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</si>
  <si>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</si>
  <si>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</si>
  <si>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</si>
  <si>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</si>
  <si>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</si>
  <si>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</si>
  <si>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</si>
  <si>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</si>
  <si>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</si>
  <si>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</si>
  <si>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</si>
  <si>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</si>
  <si>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</si>
  <si>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</si>
  <si>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</si>
  <si>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</si>
  <si>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</si>
  <si>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</si>
  <si>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</si>
  <si>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</si>
  <si>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</si>
  <si>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</si>
  <si>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</si>
  <si>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</si>
  <si>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</si>
  <si>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</si>
  <si>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</si>
  <si>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</si>
  <si>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</si>
  <si>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</si>
  <si>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</si>
  <si>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</si>
  <si>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</si>
  <si>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</si>
  <si>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</si>
  <si>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</si>
  <si>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</si>
  <si>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</si>
  <si>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</si>
  <si>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</si>
  <si>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</si>
  <si>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</si>
  <si>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</si>
  <si>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</si>
  <si>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</si>
  <si>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</si>
  <si>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</si>
  <si>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</si>
  <si>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</si>
  <si>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</si>
  <si>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</si>
  <si>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</si>
  <si>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</si>
  <si>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</si>
  <si>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</si>
  <si>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</si>
  <si>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</si>
  <si>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</si>
  <si>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</si>
  <si>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</si>
  <si>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</si>
  <si>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</si>
  <si>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</si>
  <si>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</si>
  <si>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</si>
  <si>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</si>
  <si>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</si>
  <si>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</si>
  <si>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</si>
  <si>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</si>
  <si>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</si>
  <si>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</si>
  <si>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</si>
  <si>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</si>
  <si>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</si>
  <si>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</si>
  <si>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</si>
  <si>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</si>
  <si>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</si>
  <si>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</si>
  <si>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</si>
  <si>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</si>
  <si>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</si>
  <si>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</si>
  <si>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</si>
  <si>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</si>
  <si>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</si>
  <si>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</si>
  <si>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</si>
  <si>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</si>
  <si>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</si>
  <si>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</si>
  <si>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</si>
  <si>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</si>
  <si>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</si>
  <si>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</si>
  <si>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</si>
  <si>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</si>
  <si>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</si>
  <si>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</si>
  <si>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</si>
  <si>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</si>
  <si>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</si>
  <si>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</si>
  <si>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</si>
  <si>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</si>
  <si>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</si>
  <si>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</si>
  <si>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</si>
  <si>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</si>
  <si>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</si>
  <si>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</si>
  <si>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</si>
  <si>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</si>
  <si>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</si>
  <si>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</si>
  <si>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</si>
  <si>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</si>
  <si>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</si>
  <si>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</si>
  <si>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</si>
  <si>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</si>
  <si>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</si>
  <si>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</si>
  <si>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</si>
  <si>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</si>
  <si>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</si>
  <si>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</si>
  <si>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</si>
  <si>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</si>
  <si>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</si>
  <si>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</si>
  <si>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</si>
  <si>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</si>
  <si>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</si>
  <si>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</si>
  <si>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</si>
  <si>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</si>
  <si>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</si>
  <si>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</si>
  <si>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</si>
  <si>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</si>
  <si>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</si>
  <si>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</si>
  <si>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</si>
  <si>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</si>
  <si>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</si>
  <si>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</si>
  <si>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</si>
  <si>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</si>
  <si>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</si>
  <si>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</si>
  <si>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</si>
  <si>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</si>
  <si>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</si>
  <si>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</si>
  <si>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</si>
  <si>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</si>
  <si>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</si>
  <si>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</si>
  <si>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</si>
  <si>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</si>
  <si>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</si>
  <si>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</si>
  <si>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</si>
  <si>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</si>
  <si>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</si>
  <si>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</si>
  <si>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</si>
  <si>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</si>
  <si>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</si>
  <si>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</si>
  <si>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</si>
  <si>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</si>
  <si>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</si>
  <si>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</si>
  <si>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</si>
  <si>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</si>
  <si>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</si>
  <si>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</si>
  <si>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</si>
  <si>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</si>
  <si>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</si>
  <si>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</si>
  <si>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</si>
  <si>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</si>
  <si>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</si>
  <si>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</si>
  <si>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</si>
  <si>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</si>
  <si>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</si>
  <si>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</si>
  <si>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</si>
  <si>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</si>
  <si>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</si>
  <si>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</si>
  <si>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</si>
  <si>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</si>
  <si>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</si>
  <si>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</si>
  <si>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</si>
  <si>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</si>
  <si>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</si>
  <si>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</si>
  <si>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</si>
  <si>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</si>
  <si>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</si>
  <si>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</si>
  <si>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</si>
  <si>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</si>
  <si>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</si>
  <si>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</si>
  <si>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</si>
  <si>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</si>
  <si>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</si>
  <si>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</si>
  <si>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</si>
  <si>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</si>
  <si>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</si>
  <si>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</si>
  <si>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</si>
  <si>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</si>
  <si>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</si>
  <si>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</si>
  <si>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</si>
  <si>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</si>
  <si>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</si>
  <si>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</si>
  <si>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</si>
  <si>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</si>
  <si>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</si>
  <si>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</si>
  <si>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</si>
  <si>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</si>
  <si>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</si>
  <si>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</si>
  <si>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</si>
  <si>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</si>
  <si>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</si>
  <si>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</si>
  <si>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</si>
  <si>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</si>
  <si>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</si>
  <si>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</si>
  <si>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</si>
  <si>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</si>
  <si>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</si>
  <si>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</si>
  <si>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</si>
  <si>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</si>
  <si>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</si>
  <si>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</si>
  <si>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</si>
  <si>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</si>
  <si>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</si>
  <si>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</si>
  <si>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</si>
  <si>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</si>
  <si>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</si>
  <si>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</si>
  <si>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</si>
  <si>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</si>
  <si>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</si>
  <si>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</si>
  <si>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</si>
  <si>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</si>
  <si>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</si>
  <si>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</si>
  <si>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</si>
  <si>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</si>
  <si>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</si>
  <si>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</si>
  <si>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</si>
  <si>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</si>
  <si>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</si>
  <si>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</si>
  <si>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</si>
  <si>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</si>
  <si>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</si>
  <si>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</si>
  <si>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</si>
  <si>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</si>
  <si>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</si>
  <si>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</si>
  <si>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</si>
  <si>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</si>
  <si>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</si>
  <si>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</si>
  <si>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</si>
  <si>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</si>
  <si>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</si>
  <si>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</si>
  <si>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</si>
  <si>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</si>
  <si>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</si>
  <si>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</si>
  <si>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</si>
  <si>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</si>
  <si>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</si>
  <si>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</si>
  <si>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</si>
  <si>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</si>
  <si>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</si>
  <si>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</si>
  <si>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</si>
  <si>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</si>
  <si>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</si>
  <si>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</si>
  <si>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</si>
  <si>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</si>
  <si>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</si>
  <si>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</si>
  <si>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</si>
  <si>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</si>
  <si>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</si>
  <si>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</si>
  <si>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</si>
  <si>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</si>
  <si>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</si>
  <si>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</si>
  <si>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</si>
  <si>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</si>
  <si>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</si>
  <si>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</si>
  <si>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</si>
  <si>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</si>
  <si>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</si>
  <si>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</si>
  <si>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</si>
  <si>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</si>
  <si>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</si>
  <si>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</si>
  <si>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</si>
  <si>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</si>
  <si>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</si>
  <si>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</si>
  <si>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</si>
  <si>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</si>
  <si>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</si>
  <si>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</si>
  <si>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</si>
  <si>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</si>
  <si>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</si>
  <si>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</si>
  <si>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</si>
  <si>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</si>
  <si>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</si>
  <si>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</si>
  <si>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</si>
  <si>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</si>
  <si>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</si>
  <si>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</si>
  <si>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</si>
  <si>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</si>
  <si>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</si>
  <si>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</si>
  <si>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</si>
  <si>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</si>
  <si>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</si>
  <si>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</si>
  <si>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</si>
  <si>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</si>
  <si>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</si>
  <si>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</si>
  <si>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</si>
  <si>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</si>
  <si>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</si>
  <si>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</si>
  <si>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</si>
  <si>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</si>
  <si>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</si>
  <si>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</si>
  <si>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</si>
  <si>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</si>
  <si>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</si>
  <si>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</si>
  <si>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</si>
  <si>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</si>
  <si>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</si>
  <si>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</si>
  <si>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</si>
  <si>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</si>
  <si>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</si>
  <si>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</si>
  <si>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</si>
  <si>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</si>
  <si>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</si>
  <si>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</si>
  <si>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</si>
  <si>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</si>
  <si>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</si>
  <si>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</si>
  <si>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</si>
  <si>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</si>
  <si>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</si>
  <si>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</si>
  <si>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</si>
  <si>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</si>
  <si>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</si>
  <si>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</si>
  <si>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</si>
  <si>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</si>
  <si>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</si>
  <si>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</si>
  <si>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</si>
  <si>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</si>
  <si>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</si>
  <si>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</si>
  <si>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</si>
  <si>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</si>
  <si>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</si>
  <si>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</si>
  <si>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</si>
  <si>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</si>
  <si>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</si>
  <si>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</si>
  <si>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</si>
  <si>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</si>
  <si>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</si>
  <si>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</si>
  <si>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</si>
  <si>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</si>
  <si>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</si>
  <si>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</si>
  <si>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</si>
  <si>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</si>
  <si>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</si>
  <si>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</si>
  <si>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</si>
  <si>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</si>
  <si>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</si>
  <si>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</si>
  <si>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</si>
  <si>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</si>
  <si>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</si>
  <si>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</si>
  <si>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</si>
  <si>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</si>
  <si>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</si>
  <si>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</si>
  <si>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</si>
  <si>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</si>
  <si>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</si>
  <si>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</si>
  <si>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</si>
  <si>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</si>
  <si>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</si>
  <si>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</si>
  <si>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</si>
  <si>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</si>
  <si>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</si>
  <si>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</si>
  <si>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</si>
  <si>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</si>
  <si>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</si>
  <si>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</si>
  <si>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</si>
  <si>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</si>
  <si>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</si>
  <si>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</si>
  <si>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</si>
  <si>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</si>
  <si>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</si>
  <si>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</si>
  <si>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</si>
  <si>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</si>
  <si>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</si>
  <si>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</si>
  <si>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</si>
  <si>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</si>
  <si>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</si>
  <si>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</si>
  <si>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</si>
  <si>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</si>
  <si>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</si>
  <si>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</si>
  <si>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</si>
  <si>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</si>
  <si>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</si>
  <si>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</si>
  <si>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</si>
  <si>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</si>
  <si>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</si>
  <si>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</si>
  <si>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</si>
  <si>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</si>
  <si>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</si>
  <si>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</si>
  <si>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</si>
  <si>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</si>
  <si>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</si>
  <si>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</si>
  <si>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</si>
  <si>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</si>
  <si>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</si>
  <si>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</si>
  <si>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</si>
  <si>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</si>
  <si>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</si>
  <si>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</si>
  <si>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</si>
  <si>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</si>
  <si>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</si>
  <si>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</si>
  <si>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</si>
  <si>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</si>
  <si>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</si>
  <si>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</si>
  <si>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</si>
  <si>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</si>
  <si>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</si>
  <si>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</si>
  <si>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</si>
  <si>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</si>
  <si>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</si>
  <si>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</si>
  <si>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</si>
  <si>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</si>
  <si>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</si>
  <si>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</si>
  <si>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</si>
  <si>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</si>
  <si>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</si>
  <si>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</si>
  <si>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</si>
  <si>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</si>
  <si>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</si>
  <si>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</si>
  <si>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</si>
  <si>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</si>
  <si>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</si>
  <si>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</si>
  <si>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</si>
  <si>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</si>
  <si>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</si>
  <si>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</si>
  <si>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</si>
  <si>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</si>
  <si>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</si>
  <si>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</si>
  <si>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</si>
  <si>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</si>
  <si>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</si>
  <si>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</si>
  <si>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</si>
  <si>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</si>
  <si>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</si>
  <si>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</si>
  <si>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</si>
  <si>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</si>
  <si>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</si>
  <si>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</si>
  <si>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</si>
  <si>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</si>
  <si>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</si>
  <si>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</si>
  <si>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</si>
  <si>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</si>
  <si>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</si>
  <si>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</si>
  <si>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</si>
  <si>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</si>
  <si>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</si>
  <si>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</si>
  <si>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</si>
  <si>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</si>
  <si>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</si>
  <si>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</si>
  <si>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</si>
  <si>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</si>
  <si>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</si>
  <si>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</si>
  <si>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</si>
  <si>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</si>
  <si>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</si>
  <si>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</si>
  <si>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</si>
  <si>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</si>
  <si>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</si>
  <si>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</si>
  <si>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</si>
  <si>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</si>
  <si>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</si>
  <si>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</si>
  <si>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</si>
  <si>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</si>
  <si>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</si>
  <si>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</si>
  <si>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</si>
  <si>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</si>
  <si>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</si>
  <si>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</si>
  <si>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</si>
  <si>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</si>
  <si>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</si>
  <si>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</si>
  <si>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</si>
  <si>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</si>
  <si>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</si>
  <si>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</si>
  <si>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</si>
  <si>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</si>
  <si>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</si>
  <si>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</si>
  <si>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</si>
  <si>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</si>
  <si>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</si>
  <si>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</si>
  <si>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</si>
  <si>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</si>
  <si>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</si>
  <si>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</si>
  <si>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</si>
  <si>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</si>
  <si>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</si>
  <si>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</si>
  <si>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</si>
  <si>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</si>
  <si>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</si>
  <si>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</si>
  <si>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</si>
  <si>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</si>
  <si>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</si>
  <si>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</si>
  <si>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</si>
  <si>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</si>
  <si>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</si>
  <si>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</si>
  <si>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</si>
  <si>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</si>
  <si>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</si>
  <si>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</si>
  <si>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</si>
  <si>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</si>
  <si>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</si>
  <si>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</si>
  <si>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</si>
  <si>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</si>
  <si>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</si>
  <si>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</si>
  <si>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</si>
  <si>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</si>
  <si>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</si>
  <si>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</si>
  <si>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</si>
  <si>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</si>
  <si>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</si>
  <si>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</si>
  <si>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</si>
  <si>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</si>
  <si>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</si>
  <si>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</si>
  <si>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</si>
  <si>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</si>
  <si>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</si>
  <si>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</si>
  <si>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</si>
  <si>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</si>
  <si>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</si>
  <si>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</si>
  <si>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</si>
  <si>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</si>
  <si>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</si>
  <si>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</si>
  <si>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</si>
  <si>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</si>
  <si>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</si>
  <si>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</si>
  <si>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</si>
  <si>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</si>
  <si>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</si>
  <si>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</si>
  <si>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</si>
  <si>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</si>
  <si>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</si>
  <si>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</si>
  <si>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</si>
  <si>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</si>
  <si>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</si>
  <si>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</si>
  <si>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</si>
  <si>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</si>
  <si>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</si>
  <si>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</si>
  <si>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</si>
  <si>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</si>
  <si>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</si>
  <si>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</si>
  <si>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</si>
  <si>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</si>
  <si>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</si>
  <si>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</si>
  <si>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</si>
  <si>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</si>
  <si>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</si>
  <si>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</si>
  <si>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</si>
  <si>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</si>
  <si>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</si>
  <si>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</si>
  <si>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</si>
  <si>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</si>
  <si>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</si>
  <si>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</si>
  <si>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</si>
  <si>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</si>
  <si>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</si>
  <si>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</si>
  <si>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</si>
  <si>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</si>
  <si>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</si>
  <si>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</si>
  <si>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</si>
  <si>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</si>
  <si>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</si>
  <si>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</si>
  <si>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</si>
  <si>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</si>
  <si>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</si>
  <si>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</si>
  <si>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</si>
  <si>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</si>
  <si>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</si>
  <si>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</si>
  <si>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</si>
  <si>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</si>
  <si>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</si>
  <si>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</si>
  <si>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</si>
  <si>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</si>
  <si>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</si>
  <si>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</si>
  <si>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</si>
  <si>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</si>
  <si>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</si>
  <si>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</si>
  <si>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</si>
  <si>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</si>
  <si>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</si>
  <si>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</si>
  <si>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</si>
  <si>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</si>
  <si>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</si>
  <si>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</si>
  <si>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</si>
  <si>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</si>
  <si>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</si>
  <si>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</si>
  <si>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</si>
  <si>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</si>
  <si>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</si>
  <si>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</si>
  <si>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</si>
  <si>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</si>
  <si>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</si>
  <si>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</si>
  <si>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</si>
  <si>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</si>
  <si>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</si>
  <si>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</si>
  <si>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</si>
  <si>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</si>
  <si>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</si>
  <si>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</si>
  <si>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</si>
  <si>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</si>
  <si>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</si>
  <si>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</si>
  <si>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</si>
  <si>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</si>
  <si>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</si>
  <si>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</si>
  <si>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</si>
  <si>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</si>
  <si>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</si>
  <si>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</si>
  <si>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</si>
  <si>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</si>
  <si>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</si>
  <si>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</si>
  <si>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</si>
  <si>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</si>
  <si>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</si>
  <si>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</si>
  <si>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</si>
  <si>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</si>
  <si>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</si>
  <si>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</si>
  <si>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</si>
  <si>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</si>
  <si>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</si>
  <si>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</si>
  <si>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</si>
  <si>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</si>
  <si>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</si>
  <si>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</si>
  <si>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</si>
  <si>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</si>
  <si>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</si>
  <si>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</si>
  <si>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</si>
  <si>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</si>
  <si>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</si>
  <si>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</si>
  <si>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</si>
  <si>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</si>
  <si>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</si>
  <si>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</si>
  <si>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</si>
  <si>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</si>
  <si>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</si>
  <si>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</si>
  <si>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</si>
  <si>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</si>
  <si>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</si>
  <si>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</si>
  <si>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</si>
  <si>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</si>
  <si>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</si>
  <si>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</si>
  <si>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</si>
  <si>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</si>
  <si>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</si>
  <si>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</si>
  <si>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</si>
  <si>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</si>
  <si>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</si>
  <si>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</si>
  <si>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</si>
  <si>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</si>
  <si>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</si>
  <si>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</si>
  <si>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</si>
  <si>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</si>
  <si>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</si>
  <si>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</si>
  <si>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</si>
  <si>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</si>
  <si>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</si>
  <si>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</si>
  <si>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</si>
  <si>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</si>
  <si>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</si>
  <si>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</si>
  <si>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</si>
  <si>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</si>
  <si>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</si>
  <si>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</si>
  <si>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</si>
  <si>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</si>
  <si>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</si>
  <si>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</si>
  <si>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</si>
  <si>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</si>
  <si>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</si>
  <si>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</si>
  <si>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</si>
  <si>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</si>
  <si>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</si>
  <si>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</si>
  <si>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</si>
  <si>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</si>
  <si>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</si>
  <si>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</si>
  <si>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</si>
  <si>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</si>
  <si>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</si>
  <si>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</si>
  <si>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</si>
  <si>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</si>
  <si>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</si>
  <si>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</si>
  <si>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</si>
  <si>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</si>
  <si>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</si>
  <si>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</si>
  <si>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</si>
  <si>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</si>
  <si>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</si>
  <si>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</si>
  <si>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</si>
  <si>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</si>
  <si>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</si>
  <si>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</si>
  <si>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</si>
  <si>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</si>
  <si>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</si>
  <si>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</si>
  <si>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</si>
  <si>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</si>
  <si>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</si>
  <si>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</si>
  <si>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</si>
  <si>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</si>
  <si>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</si>
  <si>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</si>
  <si>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</si>
  <si>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</si>
  <si>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</si>
  <si>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</si>
  <si>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</si>
  <si>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</si>
  <si>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</si>
  <si>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</si>
  <si>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</si>
  <si>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</si>
  <si>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</si>
  <si>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</si>
  <si>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</si>
  <si>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</si>
  <si>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</si>
  <si>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</si>
  <si>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</si>
  <si>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</si>
  <si>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</si>
  <si>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</si>
  <si>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</si>
  <si>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</si>
  <si>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</si>
  <si>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</si>
  <si>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</si>
  <si>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</si>
  <si>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</si>
  <si>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</si>
  <si>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</si>
  <si>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</si>
  <si>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</si>
  <si>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</si>
  <si>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</si>
  <si>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</si>
  <si>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</si>
  <si>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</si>
  <si>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</si>
  <si>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</si>
  <si>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</si>
  <si>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</si>
  <si>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</si>
  <si>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</si>
  <si>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</si>
  <si>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</si>
  <si>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</si>
  <si>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</si>
  <si>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</si>
  <si>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</si>
  <si>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</si>
  <si>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</si>
  <si>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</si>
  <si>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</si>
  <si>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</si>
  <si>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</si>
  <si>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</si>
  <si>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</si>
  <si>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</si>
  <si>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</si>
  <si>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</si>
  <si>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</si>
  <si>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</si>
  <si>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</si>
  <si>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</si>
  <si>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</si>
  <si>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</si>
  <si>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</si>
  <si>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</si>
  <si>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</si>
  <si>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</si>
  <si>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</si>
  <si>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</si>
  <si>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</si>
  <si>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</si>
  <si>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</si>
  <si>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</si>
  <si>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</si>
  <si>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</si>
  <si>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</si>
  <si>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</si>
  <si>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</si>
  <si>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</si>
  <si>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</si>
  <si>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</si>
  <si>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</si>
  <si>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</si>
  <si>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</si>
  <si>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</si>
  <si>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</si>
  <si>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</si>
  <si>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</si>
  <si>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</si>
  <si>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</si>
  <si>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</si>
  <si>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</si>
  <si>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</si>
  <si>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</si>
  <si>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</si>
  <si>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</si>
  <si>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</si>
  <si>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</si>
  <si>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</si>
  <si>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</si>
  <si>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</si>
  <si>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</si>
  <si>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</si>
  <si>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</si>
  <si>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</si>
  <si>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</si>
  <si>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</si>
  <si>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</si>
  <si>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</si>
  <si>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</si>
  <si>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</si>
  <si>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</si>
  <si>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</si>
  <si>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</si>
  <si>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</si>
  <si>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</si>
  <si>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</si>
  <si>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</si>
  <si>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</si>
  <si>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</si>
  <si>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</si>
  <si>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</si>
  <si>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</si>
  <si>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</si>
  <si>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</si>
  <si>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</si>
  <si>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</si>
  <si>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</si>
  <si>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</si>
  <si>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</si>
  <si>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</si>
  <si>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</si>
  <si>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</si>
  <si>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</si>
  <si>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</si>
  <si>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</si>
  <si>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</si>
  <si>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</si>
  <si>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</si>
  <si>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</si>
  <si>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</si>
  <si>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</si>
  <si>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</si>
  <si>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</si>
  <si>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</si>
  <si>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</si>
  <si>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</si>
  <si>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</si>
  <si>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</si>
  <si>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</si>
  <si>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</si>
  <si>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</si>
  <si>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</si>
  <si>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</si>
  <si>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</si>
  <si>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</si>
  <si>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</si>
  <si>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</si>
  <si>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</si>
  <si>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</si>
  <si>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</si>
  <si>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</si>
  <si>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</si>
  <si>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</si>
  <si>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</si>
  <si>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</si>
  <si>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</si>
  <si>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</si>
  <si>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</si>
  <si>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</si>
  <si>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</si>
  <si>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</si>
  <si>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</si>
  <si>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</si>
  <si>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</si>
  <si>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</si>
  <si>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</si>
  <si>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</si>
  <si>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</si>
  <si>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</si>
  <si>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</si>
  <si>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</si>
  <si>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</si>
  <si>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</si>
  <si>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</si>
  <si>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</si>
  <si>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</si>
  <si>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</si>
  <si>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</si>
  <si>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</si>
  <si>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</si>
  <si>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</si>
  <si>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</si>
  <si>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</si>
  <si>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</si>
  <si>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</si>
  <si>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</si>
  <si>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</si>
  <si>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</si>
  <si>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</si>
  <si>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</si>
  <si>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</si>
  <si>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</si>
  <si>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</si>
  <si>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</si>
  <si>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</si>
  <si>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</si>
  <si>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</si>
  <si>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</si>
  <si>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</si>
  <si>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</si>
  <si>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</si>
  <si>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</si>
  <si>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</si>
  <si>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</si>
  <si>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</si>
  <si>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</si>
  <si>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</si>
  <si>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</si>
  <si>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</si>
  <si>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</si>
  <si>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</si>
  <si>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</si>
  <si>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</si>
  <si>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</si>
  <si>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</si>
  <si>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</si>
  <si>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</si>
  <si>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</si>
  <si>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</si>
  <si>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</si>
  <si>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</si>
  <si>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</si>
  <si>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</si>
  <si>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</si>
  <si>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</si>
  <si>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</si>
  <si>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</si>
  <si>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</si>
  <si>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</si>
  <si>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</si>
  <si>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</si>
  <si>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</si>
  <si>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</si>
  <si>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</si>
  <si>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</si>
  <si>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</si>
  <si>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</si>
  <si>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</si>
  <si>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</si>
  <si>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</si>
  <si>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</si>
  <si>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</si>
  <si>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</si>
  <si>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</si>
  <si>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</si>
  <si>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</si>
  <si>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</si>
  <si>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</si>
  <si>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</si>
  <si>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</si>
  <si>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</si>
  <si>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</si>
  <si>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</si>
  <si>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</si>
  <si>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</si>
  <si>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</si>
  <si>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</si>
  <si>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</si>
  <si>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</si>
  <si>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</si>
  <si>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</si>
  <si>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</si>
  <si>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</si>
  <si>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</si>
  <si>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</si>
  <si>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</si>
  <si>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</si>
  <si>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</si>
  <si>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</si>
  <si>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</si>
  <si>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</si>
  <si>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</si>
  <si>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</si>
  <si>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</si>
  <si>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</si>
  <si>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</si>
  <si>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</si>
  <si>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</si>
  <si>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</si>
  <si>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</si>
  <si>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</si>
  <si>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</si>
  <si>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</si>
  <si>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</si>
  <si>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</si>
  <si>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</si>
  <si>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</si>
  <si>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</si>
  <si>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</si>
  <si>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</si>
  <si>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</si>
  <si>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</si>
  <si>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</si>
  <si>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</si>
  <si>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</si>
  <si>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</si>
  <si>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</si>
  <si>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</si>
  <si>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</si>
  <si>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</si>
  <si>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</si>
  <si>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</si>
  <si>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</si>
  <si>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</si>
  <si>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</si>
  <si>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</si>
  <si>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</si>
  <si>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</si>
  <si>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</si>
  <si>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</si>
  <si>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</si>
  <si>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</si>
  <si>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</si>
  <si>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</si>
  <si>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</si>
  <si>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</si>
  <si>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</si>
  <si>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</si>
  <si>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</si>
  <si>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</si>
  <si>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</si>
  <si>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</si>
  <si>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</si>
  <si>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</si>
  <si>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</si>
  <si>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</si>
  <si>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</si>
  <si>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</si>
  <si>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</si>
  <si>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</si>
  <si>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</si>
  <si>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</si>
  <si>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</si>
  <si>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</si>
  <si>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</si>
  <si>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</si>
  <si>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</si>
  <si>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</si>
  <si>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</si>
  <si>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</si>
  <si>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</si>
  <si>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</si>
  <si>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</si>
  <si>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</si>
  <si>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</si>
  <si>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</si>
  <si>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</si>
  <si>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</si>
  <si>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</si>
  <si>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</si>
  <si>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</si>
  <si>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</si>
  <si>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</si>
  <si>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</si>
  <si>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</si>
  <si>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</si>
  <si>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</si>
  <si>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</si>
  <si>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</si>
  <si>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</si>
  <si>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</si>
  <si>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</si>
  <si>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</si>
  <si>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</si>
  <si>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</si>
  <si>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</si>
  <si>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</si>
  <si>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</si>
  <si>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</si>
  <si>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</si>
  <si>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</si>
  <si>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</si>
  <si>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</si>
  <si>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</si>
  <si>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</si>
  <si>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</si>
  <si>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</si>
  <si>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</si>
  <si>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</si>
  <si>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</si>
  <si>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</si>
  <si>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</si>
  <si>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</si>
  <si>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</si>
  <si>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</si>
  <si>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</si>
  <si>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</si>
  <si>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</si>
  <si>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</si>
  <si>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</si>
  <si>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</si>
  <si>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</si>
  <si>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</si>
  <si>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</si>
  <si>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</si>
  <si>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</si>
  <si>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</si>
  <si>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</si>
  <si>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</si>
  <si>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</si>
  <si>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</si>
  <si>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</si>
  <si>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</si>
  <si>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</si>
  <si>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</si>
  <si>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</si>
  <si>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</si>
  <si>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</si>
  <si>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</si>
  <si>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</si>
  <si>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</si>
  <si>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</si>
  <si>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</si>
  <si>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</si>
  <si>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</si>
  <si>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</si>
  <si>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</si>
  <si>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</si>
  <si>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</si>
  <si>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</si>
  <si>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</si>
  <si>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</si>
  <si>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</si>
  <si>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</si>
  <si>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</si>
  <si>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</si>
  <si>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</si>
  <si>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</si>
  <si>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</si>
  <si>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</si>
  <si>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</si>
  <si>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</si>
  <si>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</si>
  <si>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</si>
  <si>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</si>
  <si>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</si>
  <si>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</si>
  <si>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</si>
  <si>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</si>
  <si>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</si>
  <si>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</si>
  <si>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</si>
  <si>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</si>
  <si>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</si>
  <si>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</si>
  <si>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</si>
  <si>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</si>
  <si>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</si>
  <si>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</si>
  <si>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</si>
  <si>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</si>
  <si>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</si>
  <si>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</si>
  <si>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</si>
  <si>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</si>
  <si>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</si>
  <si>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</si>
  <si>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</si>
  <si>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</si>
  <si>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</si>
  <si>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</si>
  <si>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</si>
  <si>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</si>
  <si>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</si>
  <si>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</si>
  <si>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</si>
  <si>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</si>
  <si>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</si>
  <si>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</si>
  <si>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</si>
  <si>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</si>
  <si>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</si>
  <si>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</si>
  <si>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</si>
  <si>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</si>
  <si>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</si>
  <si>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</si>
  <si>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</si>
  <si>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</si>
  <si>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</si>
  <si>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</si>
  <si>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</si>
  <si>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</si>
  <si>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</si>
  <si>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</si>
  <si>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</si>
  <si>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</si>
  <si>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</si>
  <si>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</si>
  <si>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</si>
  <si>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</si>
  <si>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</si>
  <si>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</si>
  <si>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</si>
  <si>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</si>
  <si>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</si>
  <si>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</si>
  <si>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</si>
  <si>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</si>
  <si>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</si>
  <si>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</si>
  <si>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</si>
  <si>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</si>
  <si>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</si>
  <si>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</si>
  <si>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</si>
  <si>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</si>
  <si>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</si>
  <si>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</si>
  <si>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</si>
  <si>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</si>
  <si>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</si>
  <si>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</si>
  <si>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</si>
  <si>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</si>
  <si>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</si>
  <si>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</si>
  <si>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</si>
  <si>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</si>
  <si>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</si>
  <si>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</si>
  <si>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</si>
  <si>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</si>
  <si>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</si>
  <si>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</si>
  <si>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</si>
  <si>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</si>
  <si>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</si>
  <si>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</si>
  <si>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</si>
  <si>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</si>
  <si>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</si>
  <si>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</si>
  <si>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</si>
  <si>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</si>
  <si>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</si>
  <si>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</si>
  <si>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</si>
  <si>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</si>
  <si>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</si>
  <si>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</si>
  <si>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</si>
  <si>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</si>
  <si>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</si>
  <si>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</si>
  <si>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</si>
  <si>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</si>
  <si>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</si>
  <si>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</si>
  <si>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</si>
  <si>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</si>
  <si>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</si>
  <si>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</si>
  <si>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</si>
  <si>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</si>
  <si>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</si>
  <si>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</si>
  <si>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</si>
  <si>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</si>
  <si>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</si>
  <si>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</si>
  <si>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</si>
  <si>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</si>
  <si>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</si>
  <si>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</si>
  <si>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</si>
  <si>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</si>
  <si>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</si>
  <si>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</si>
  <si>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</si>
  <si>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</si>
  <si>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</si>
  <si>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</si>
  <si>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</si>
  <si>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</si>
  <si>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</si>
  <si>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</si>
  <si>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</si>
  <si>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</si>
  <si>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</si>
  <si>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</si>
  <si>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</si>
  <si>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</si>
  <si>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</si>
  <si>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</si>
  <si>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</si>
  <si>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</si>
  <si>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</si>
  <si>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</si>
  <si>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</si>
  <si>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</si>
  <si>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</si>
  <si>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</si>
  <si>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</si>
  <si>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</si>
  <si>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</si>
  <si>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</si>
  <si>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</si>
  <si>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</si>
  <si>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</si>
  <si>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</si>
  <si>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</si>
  <si>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</si>
  <si>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</si>
  <si>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</si>
  <si>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</si>
  <si>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</si>
  <si>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</si>
  <si>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</si>
  <si>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</si>
  <si>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</si>
  <si>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</si>
  <si>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</si>
  <si>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</si>
  <si>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</si>
  <si>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</si>
  <si>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</si>
  <si>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</si>
  <si>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</si>
  <si>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</si>
  <si>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</si>
  <si>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</si>
  <si>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</si>
  <si>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</si>
  <si>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</si>
  <si>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</si>
  <si>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</si>
  <si>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</si>
  <si>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</si>
  <si>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</si>
  <si>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</si>
  <si>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</si>
  <si>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</si>
  <si>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</si>
  <si>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</si>
  <si>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</si>
  <si>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</si>
  <si>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</si>
  <si>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</si>
  <si>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</si>
  <si>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</si>
  <si>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</si>
  <si>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</si>
  <si>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</si>
  <si>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</si>
  <si>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</si>
  <si>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</si>
  <si>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</si>
  <si>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</si>
  <si>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</si>
  <si>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</si>
  <si>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</si>
  <si>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</si>
  <si>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</si>
  <si>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</si>
  <si>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</si>
  <si>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</si>
  <si>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</si>
  <si>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</si>
  <si>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</si>
  <si>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</si>
  <si>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</si>
  <si>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</si>
  <si>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</si>
  <si>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</si>
  <si>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</si>
  <si>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</si>
  <si>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</si>
  <si>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</si>
  <si>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</si>
  <si>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</si>
  <si>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</si>
  <si>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</si>
  <si>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</si>
  <si>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</si>
  <si>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</si>
  <si>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</si>
  <si>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</si>
  <si>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</si>
  <si>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</si>
  <si>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</si>
  <si>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</si>
  <si>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</si>
  <si>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</si>
  <si>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</si>
  <si>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</si>
  <si>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</si>
  <si>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</si>
  <si>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</si>
  <si>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</si>
  <si>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</si>
  <si>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</si>
  <si>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</si>
  <si>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</si>
  <si>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</si>
  <si>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</si>
  <si>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</si>
  <si>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</si>
  <si>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</si>
  <si>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</si>
  <si>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</si>
  <si>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</si>
  <si>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</si>
  <si>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</si>
  <si>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</si>
  <si>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</si>
  <si>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</si>
  <si>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</si>
  <si>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</si>
  <si>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</si>
  <si>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</si>
  <si>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</si>
  <si>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</si>
  <si>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</si>
  <si>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</si>
  <si>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</si>
  <si>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</si>
  <si>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</si>
  <si>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</si>
  <si>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</si>
  <si>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</si>
  <si>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</si>
  <si>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</si>
  <si>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</si>
  <si>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</si>
  <si>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</si>
  <si>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</si>
  <si>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</si>
  <si>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</si>
  <si>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</si>
  <si>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</si>
  <si>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</si>
  <si>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</si>
  <si>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</si>
  <si>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</si>
  <si>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</si>
  <si>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</si>
  <si>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</si>
  <si>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</si>
  <si>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</si>
  <si>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</si>
  <si>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</si>
  <si>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</si>
  <si>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</si>
  <si>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</si>
  <si>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</si>
  <si>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</si>
  <si>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</si>
  <si>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</si>
  <si>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</si>
  <si>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</si>
  <si>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</si>
  <si>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</si>
  <si>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</si>
  <si>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</si>
  <si>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</si>
  <si>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</si>
  <si>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</si>
  <si>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</si>
  <si>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</si>
  <si>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</si>
  <si>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</si>
  <si>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</si>
  <si>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</si>
  <si>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</si>
  <si>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</si>
  <si>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</si>
  <si>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</si>
  <si>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</si>
  <si>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</si>
  <si>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</si>
  <si>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</si>
  <si>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</si>
  <si>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</si>
  <si>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</si>
  <si>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</si>
  <si>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</si>
  <si>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</si>
  <si>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</si>
  <si>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</si>
  <si>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</si>
  <si>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</si>
  <si>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</si>
  <si>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</si>
  <si>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</si>
  <si>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</si>
  <si>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</si>
  <si>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</si>
  <si>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</si>
  <si>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</si>
  <si>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</si>
  <si>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</si>
  <si>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</si>
  <si>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</si>
  <si>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</si>
  <si>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</si>
  <si>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</si>
  <si>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</si>
  <si>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</si>
  <si>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</si>
  <si>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</si>
  <si>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</si>
  <si>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</si>
  <si>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</si>
  <si>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</si>
  <si>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</si>
  <si>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</si>
  <si>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</si>
  <si>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</si>
  <si>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</si>
  <si>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</si>
  <si>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</si>
  <si>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</si>
  <si>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</si>
  <si>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</si>
  <si>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</si>
  <si>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</si>
  <si>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</si>
  <si>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</si>
  <si>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</si>
  <si>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</si>
  <si>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</si>
  <si>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</si>
  <si>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</si>
  <si>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</si>
  <si>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</si>
  <si>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</si>
  <si>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</si>
  <si>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</si>
  <si>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</si>
  <si>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</si>
  <si>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</si>
  <si>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</si>
  <si>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</si>
  <si>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</si>
  <si>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</si>
  <si>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</si>
  <si>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</si>
  <si>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</si>
  <si>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</si>
  <si>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</si>
  <si>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</si>
  <si>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</si>
  <si>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</si>
  <si>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</si>
  <si>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</si>
  <si>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</si>
  <si>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</si>
  <si>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</si>
  <si>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</si>
  <si>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</si>
  <si>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</si>
  <si>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</si>
  <si>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</si>
  <si>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</si>
  <si>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</si>
  <si>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</si>
  <si>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</si>
  <si>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</si>
  <si>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</si>
  <si>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</si>
  <si>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</si>
  <si>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</si>
  <si>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</si>
  <si>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</si>
  <si>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</si>
  <si>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</si>
  <si>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</si>
  <si>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</si>
  <si>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</si>
  <si>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</si>
  <si>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</si>
  <si>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</si>
  <si>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</si>
  <si>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</si>
  <si>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</si>
  <si>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</si>
  <si>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</si>
  <si>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</si>
  <si>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</si>
  <si>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</si>
  <si>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</si>
  <si>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</si>
  <si>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</si>
  <si>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</si>
  <si>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</si>
  <si>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</si>
  <si>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</si>
  <si>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</si>
  <si>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</si>
  <si>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</si>
  <si>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</si>
  <si>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</si>
  <si>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</si>
  <si>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</si>
  <si>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</si>
  <si>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</si>
  <si>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</si>
  <si>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</si>
  <si>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</si>
  <si>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</si>
  <si>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</si>
  <si>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</si>
  <si>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</si>
  <si>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</si>
  <si>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</si>
  <si>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</si>
  <si>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</si>
  <si>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</si>
  <si>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</si>
  <si>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</si>
  <si>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</si>
  <si>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</si>
  <si>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</si>
  <si>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</si>
  <si>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</si>
  <si>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</si>
  <si>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</si>
  <si>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</si>
  <si>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</si>
  <si>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</si>
  <si>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</si>
  <si>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</si>
  <si>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</si>
  <si>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</si>
  <si>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</si>
  <si>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</si>
  <si>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</si>
  <si>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</si>
  <si>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</si>
  <si>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</si>
  <si>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</si>
  <si>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</si>
  <si>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</si>
  <si>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</si>
  <si>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</si>
  <si>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</si>
  <si>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</si>
  <si>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</si>
  <si>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</si>
  <si>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</si>
  <si>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</si>
  <si>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</si>
  <si>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</si>
  <si>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</si>
  <si>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</si>
  <si>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</si>
  <si>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</si>
  <si>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</si>
  <si>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</si>
  <si>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</si>
  <si>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</si>
  <si>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</si>
  <si>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</si>
  <si>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</si>
  <si>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</si>
  <si>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</si>
  <si>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</si>
  <si>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</si>
  <si>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</si>
  <si>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</si>
  <si>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</si>
  <si>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</si>
  <si>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</si>
  <si>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</si>
  <si>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</si>
  <si>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</si>
  <si>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</si>
  <si>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</si>
  <si>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</si>
  <si>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</si>
  <si>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</si>
  <si>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</si>
  <si>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</si>
  <si>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</si>
  <si>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</si>
  <si>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</si>
  <si>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</si>
  <si>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</si>
  <si>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</si>
  <si>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</si>
  <si>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</si>
  <si>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</si>
  <si>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</si>
  <si>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</si>
  <si>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</si>
  <si>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</si>
  <si>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</si>
  <si>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</si>
  <si>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</si>
  <si>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</si>
  <si>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</si>
  <si>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</si>
  <si>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</si>
  <si>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</si>
  <si>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</si>
  <si>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</si>
  <si>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</si>
  <si>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</si>
  <si>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</si>
  <si>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</si>
  <si>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</si>
  <si>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</si>
  <si>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</si>
  <si>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</si>
  <si>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</si>
  <si>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</si>
  <si>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</si>
  <si>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</si>
  <si>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</si>
  <si>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</si>
  <si>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</si>
  <si>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</si>
  <si>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</si>
  <si>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</si>
  <si>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</si>
  <si>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</si>
  <si>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</si>
  <si>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</si>
  <si>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</si>
  <si>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</si>
  <si>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</si>
  <si>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</si>
  <si>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</si>
  <si>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</si>
  <si>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</si>
  <si>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</si>
  <si>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</si>
  <si>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</si>
  <si>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</si>
  <si>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</si>
  <si>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</si>
  <si>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</si>
  <si>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</si>
  <si>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</si>
  <si>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</si>
  <si>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</si>
  <si>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</si>
  <si>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</si>
  <si>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</si>
  <si>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</si>
  <si>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</si>
  <si>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</si>
  <si>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</si>
  <si>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</si>
  <si>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</si>
  <si>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</si>
  <si>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</si>
  <si>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</si>
  <si>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</si>
  <si>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</si>
  <si>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</si>
  <si>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</si>
  <si>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</si>
  <si>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</si>
  <si>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</si>
  <si>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</si>
  <si>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</si>
  <si>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</si>
  <si>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</si>
  <si>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</si>
  <si>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</si>
  <si>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</si>
  <si>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</si>
  <si>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</si>
  <si>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</si>
  <si>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</si>
  <si>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</si>
  <si>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</si>
  <si>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</si>
  <si>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</si>
  <si>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</si>
  <si>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</si>
  <si>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</si>
  <si>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</si>
  <si>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</si>
  <si>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</si>
  <si>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</si>
  <si>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</si>
  <si>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</si>
  <si>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</si>
  <si>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</si>
  <si>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</si>
  <si>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</si>
  <si>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</si>
  <si>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</si>
  <si>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</si>
  <si>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</si>
  <si>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</si>
  <si>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</si>
  <si>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</si>
  <si>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</si>
  <si>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</si>
  <si>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</si>
  <si>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</si>
  <si>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</si>
  <si>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</si>
  <si>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</si>
  <si>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</si>
  <si>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</si>
  <si>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</si>
  <si>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</si>
  <si>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</si>
  <si>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</si>
  <si>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</si>
  <si>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</si>
  <si>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</si>
  <si>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</si>
  <si>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</si>
  <si>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</si>
  <si>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</si>
  <si>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</si>
  <si>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</si>
  <si>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</si>
  <si>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</si>
  <si>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</si>
  <si>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</si>
  <si>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</si>
  <si>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</si>
  <si>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</si>
  <si>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</si>
  <si>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</si>
  <si>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</si>
  <si>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</si>
  <si>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</si>
  <si>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</si>
  <si>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</si>
  <si>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</si>
  <si>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</si>
  <si>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</si>
  <si>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</si>
  <si>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</si>
  <si>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</si>
  <si>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</si>
  <si>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</si>
  <si>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</si>
  <si>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</si>
  <si>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</si>
  <si>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</si>
  <si>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</si>
  <si>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</si>
  <si>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</si>
  <si>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</si>
  <si>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</si>
  <si>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</si>
  <si>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</si>
  <si>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</si>
  <si>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</si>
  <si>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</si>
  <si>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</si>
  <si>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</si>
  <si>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</si>
  <si>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</si>
  <si>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</si>
  <si>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</si>
  <si>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</si>
  <si>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</si>
  <si>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</si>
  <si>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</si>
  <si>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</si>
  <si>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</si>
  <si>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</si>
  <si>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</si>
  <si>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</si>
  <si>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</si>
  <si>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</si>
  <si>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</si>
  <si>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</si>
  <si>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</si>
  <si>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</si>
  <si>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</si>
  <si>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</si>
  <si>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</si>
  <si>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</si>
  <si>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</si>
  <si>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</si>
  <si>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</si>
  <si>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</si>
  <si>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</si>
  <si>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</si>
  <si>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</si>
  <si>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</si>
  <si>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</si>
  <si>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</si>
  <si>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</si>
  <si>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</si>
  <si>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</si>
  <si>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</si>
  <si>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</si>
  <si>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</si>
  <si>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</si>
  <si>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</si>
  <si>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</si>
  <si>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</si>
  <si>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</si>
  <si>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</si>
  <si>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</si>
  <si>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</si>
  <si>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</si>
  <si>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</si>
  <si>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</si>
  <si>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</si>
  <si>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</si>
  <si>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</si>
  <si>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</si>
  <si>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</si>
  <si>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</si>
  <si>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</si>
  <si>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</si>
  <si>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</si>
  <si>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</si>
  <si>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</si>
  <si>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</si>
  <si>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</si>
  <si>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</si>
  <si>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</si>
  <si>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</si>
  <si>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</si>
  <si>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</si>
  <si>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</si>
  <si>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</si>
  <si>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</si>
  <si>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</si>
  <si>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</si>
  <si>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</si>
  <si>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</si>
  <si>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</si>
  <si>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</si>
  <si>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</si>
  <si>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</si>
  <si>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</si>
  <si>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</si>
  <si>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</si>
  <si>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</si>
  <si>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</si>
  <si>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</si>
  <si>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</si>
  <si>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</si>
  <si>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</si>
  <si>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</si>
  <si>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</si>
  <si>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</si>
  <si>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</si>
  <si>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</si>
  <si>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</si>
  <si>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</si>
  <si>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</si>
  <si>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</si>
  <si>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</si>
  <si>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</si>
  <si>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</si>
  <si>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</si>
  <si>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</si>
  <si>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</si>
  <si>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</si>
  <si>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</si>
  <si>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</si>
  <si>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</si>
  <si>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</si>
  <si>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</si>
  <si>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</si>
  <si>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</si>
  <si>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</si>
  <si>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</si>
  <si>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</si>
  <si>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</si>
  <si>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</si>
  <si>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</si>
  <si>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</si>
  <si>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</si>
  <si>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</si>
  <si>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</si>
  <si>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</si>
  <si>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</si>
  <si>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</si>
  <si>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</si>
  <si>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</si>
  <si>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</si>
  <si>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</si>
  <si>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</si>
  <si>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</si>
  <si>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</si>
  <si>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</si>
  <si>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</si>
  <si>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</si>
  <si>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</si>
  <si>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</si>
  <si>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</si>
  <si>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</si>
  <si>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</si>
  <si>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</si>
  <si>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</si>
  <si>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</si>
  <si>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</si>
  <si>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</si>
  <si>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</si>
  <si>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</si>
  <si>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</si>
  <si>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</si>
  <si>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</si>
  <si>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</si>
  <si>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</si>
  <si>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</si>
  <si>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</si>
  <si>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</si>
  <si>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</si>
  <si>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</si>
  <si>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</si>
  <si>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</si>
  <si>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</si>
  <si>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</si>
  <si>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</si>
  <si>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</si>
  <si>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</si>
  <si>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</si>
  <si>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</si>
  <si>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</si>
  <si>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</si>
  <si>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</si>
  <si>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</si>
  <si>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</si>
  <si>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</si>
  <si>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</si>
  <si>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</si>
  <si>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</si>
  <si>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</si>
  <si>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</si>
  <si>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</si>
  <si>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</si>
  <si>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</si>
  <si>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</si>
  <si>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</si>
  <si>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</si>
  <si>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</si>
  <si>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</si>
  <si>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</si>
  <si>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</si>
  <si>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</si>
  <si>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</si>
  <si>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</si>
  <si>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</si>
  <si>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</si>
  <si>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</si>
  <si>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</si>
  <si>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</si>
  <si>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</si>
  <si>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</si>
  <si>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</si>
  <si>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</si>
  <si>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</si>
  <si>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</si>
  <si>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</si>
  <si>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</si>
  <si>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</si>
  <si>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</si>
  <si>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</si>
  <si>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</si>
  <si>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</si>
  <si>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</si>
  <si>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</si>
  <si>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</si>
  <si>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</si>
  <si>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</si>
  <si>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</si>
  <si>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</si>
  <si>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</si>
  <si>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</si>
  <si>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</si>
  <si>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</si>
  <si>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</si>
  <si>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</si>
  <si>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</si>
  <si>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</si>
  <si>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</si>
  <si>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</si>
  <si>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</si>
  <si>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</si>
  <si>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</si>
  <si>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</si>
  <si>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</si>
  <si>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</si>
  <si>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</si>
  <si>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</si>
  <si>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</si>
  <si>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</si>
  <si>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</si>
  <si>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</si>
  <si>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</si>
  <si>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</si>
  <si>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</si>
  <si>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</si>
  <si>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</si>
  <si>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</si>
  <si>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</si>
  <si>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</si>
  <si>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</si>
  <si>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</si>
  <si>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</si>
  <si>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</si>
  <si>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</si>
  <si>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</si>
  <si>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</si>
  <si>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</si>
  <si>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</si>
  <si>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</si>
  <si>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</si>
  <si>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</si>
  <si>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</si>
  <si>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</si>
  <si>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</si>
  <si>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</si>
  <si>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</si>
  <si>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</si>
  <si>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</si>
  <si>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</si>
  <si>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</si>
  <si>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</si>
  <si>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</si>
  <si>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</si>
  <si>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</si>
  <si>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</si>
  <si>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</si>
  <si>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</si>
  <si>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</si>
  <si>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</si>
  <si>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</si>
  <si>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</si>
  <si>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</si>
  <si>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</si>
  <si>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</si>
  <si>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</si>
  <si>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</si>
  <si>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</si>
  <si>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</si>
  <si>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</si>
  <si>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</si>
  <si>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</si>
  <si>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</si>
  <si>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</si>
  <si>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</si>
  <si>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</si>
  <si>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</si>
  <si>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</si>
  <si>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</si>
  <si>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</si>
  <si>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</si>
  <si>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</si>
  <si>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</si>
  <si>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</si>
  <si>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</si>
  <si>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</si>
  <si>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</si>
  <si>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</si>
  <si>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</si>
  <si>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</si>
  <si>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</si>
  <si>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</si>
  <si>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</si>
  <si>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</si>
  <si>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</si>
  <si>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</si>
  <si>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</si>
  <si>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</si>
  <si>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</si>
  <si>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</si>
  <si>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</si>
  <si>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</si>
  <si>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</si>
  <si>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</si>
  <si>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</si>
  <si>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</si>
  <si>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</si>
  <si>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</si>
  <si>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</si>
  <si>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</si>
  <si>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</si>
  <si>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</si>
  <si>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</si>
  <si>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</si>
  <si>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</si>
  <si>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</si>
  <si>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</si>
  <si>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</si>
  <si>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</si>
  <si>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</si>
  <si>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</si>
  <si>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</si>
  <si>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</si>
  <si>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</si>
  <si>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</si>
  <si>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</si>
  <si>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</si>
  <si>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</si>
  <si>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</si>
  <si>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</si>
  <si>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</si>
  <si>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</si>
  <si>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</si>
  <si>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</si>
  <si>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</si>
  <si>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</si>
  <si>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</si>
  <si>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</si>
  <si>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</si>
  <si>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</si>
  <si>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</si>
  <si>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</si>
  <si>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</si>
  <si>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</si>
  <si>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</si>
  <si>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</si>
  <si>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</si>
  <si>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</si>
  <si>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</si>
  <si>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</si>
  <si>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</si>
  <si>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</si>
  <si>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</si>
  <si>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</si>
  <si>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</si>
  <si>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</si>
  <si>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</si>
  <si>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</si>
  <si>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</si>
  <si>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</si>
  <si>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</si>
  <si>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</si>
  <si>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</si>
  <si>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</si>
  <si>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</si>
  <si>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</si>
  <si>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</si>
  <si>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</si>
  <si>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</si>
  <si>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</si>
  <si>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</si>
  <si>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</si>
  <si>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</si>
  <si>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</si>
  <si>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</si>
  <si>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</si>
  <si>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</si>
  <si>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</si>
  <si>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</si>
  <si>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</si>
  <si>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</si>
  <si>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</si>
  <si>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</si>
  <si>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</si>
  <si>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</si>
  <si>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</si>
  <si>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</si>
  <si>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</si>
  <si>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</si>
  <si>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</si>
  <si>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</si>
  <si>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</si>
  <si>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</si>
  <si>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</si>
  <si>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</si>
  <si>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</si>
  <si>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</si>
  <si>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</si>
  <si>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</si>
  <si>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</si>
  <si>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</si>
  <si>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</si>
  <si>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</si>
  <si>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</si>
  <si>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</si>
  <si>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</si>
  <si>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</si>
  <si>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</si>
  <si>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</si>
  <si>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</si>
  <si>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</si>
  <si>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</si>
  <si>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</si>
  <si>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</si>
  <si>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</si>
  <si>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</si>
  <si>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</si>
  <si>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</si>
  <si>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</si>
  <si>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</si>
  <si>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</si>
  <si>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</si>
  <si>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</si>
  <si>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</si>
  <si>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</si>
  <si>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</si>
  <si>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</si>
  <si>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</si>
  <si>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</si>
  <si>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</si>
  <si>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</si>
  <si>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</si>
  <si>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</si>
  <si>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</si>
  <si>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</si>
  <si>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</si>
  <si>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</si>
  <si>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</si>
  <si>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</si>
  <si>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</si>
  <si>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</si>
  <si>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</si>
  <si>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</si>
  <si>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</si>
  <si>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</si>
  <si>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</si>
  <si>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</si>
  <si>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</si>
  <si>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</si>
  <si>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</si>
  <si>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</si>
  <si>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</si>
  <si>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</si>
  <si>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</si>
  <si>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</si>
  <si>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</si>
  <si>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</si>
  <si>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</si>
  <si>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</si>
  <si>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</si>
  <si>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</si>
  <si>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</si>
  <si>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</si>
  <si>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</si>
  <si>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</si>
  <si>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</si>
  <si>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</si>
  <si>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</si>
  <si>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</si>
  <si>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</si>
  <si>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</si>
  <si>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</si>
  <si>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</si>
  <si>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</si>
  <si>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</si>
  <si>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</si>
  <si>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</si>
  <si>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</si>
  <si>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</si>
  <si>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</si>
  <si>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</si>
  <si>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</si>
  <si>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</si>
  <si>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</si>
  <si>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</si>
  <si>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</si>
  <si>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</si>
  <si>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</si>
  <si>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</si>
  <si>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</si>
  <si>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</si>
  <si>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</si>
  <si>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</si>
  <si>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</si>
  <si>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</si>
  <si>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</si>
  <si>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</si>
  <si>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</si>
  <si>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</si>
  <si>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</si>
  <si>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</si>
  <si>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</si>
  <si>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</si>
  <si>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</si>
  <si>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</si>
  <si>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</si>
  <si>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</si>
  <si>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</si>
  <si>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</si>
  <si>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</si>
  <si>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</si>
  <si>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</si>
  <si>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</si>
  <si>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</si>
  <si>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</si>
  <si>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</si>
  <si>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</si>
  <si>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</si>
  <si>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</si>
  <si>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</si>
  <si>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</si>
  <si>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</si>
  <si>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</si>
  <si>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</si>
  <si>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</si>
  <si>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</si>
  <si>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</si>
  <si>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</si>
  <si>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</si>
  <si>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</si>
  <si>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</si>
  <si>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</si>
  <si>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</si>
  <si>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</si>
  <si>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</si>
  <si>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</si>
  <si>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</si>
  <si>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</si>
  <si>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</si>
  <si>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</si>
  <si>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</si>
  <si>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</si>
  <si>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</si>
  <si>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</si>
  <si>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</si>
  <si>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</si>
  <si>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</si>
  <si>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</si>
  <si>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</si>
  <si>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</si>
  <si>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</si>
  <si>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</si>
  <si>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</si>
  <si>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</si>
  <si>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</si>
  <si>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</si>
  <si>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</si>
  <si>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</si>
  <si>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</si>
  <si>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</si>
  <si>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</si>
  <si>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</si>
  <si>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</si>
  <si>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</si>
  <si>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</si>
  <si>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</si>
  <si>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</si>
  <si>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</si>
  <si>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</si>
  <si>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</si>
  <si>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</si>
  <si>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</si>
  <si>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</si>
  <si>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</si>
  <si>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</si>
  <si>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</si>
  <si>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</si>
  <si>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</si>
  <si>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</si>
  <si>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</si>
  <si>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</si>
  <si>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</si>
  <si>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</si>
  <si>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</si>
  <si>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</si>
  <si>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</si>
  <si>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</si>
  <si>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</si>
  <si>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</si>
  <si>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</si>
  <si>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</si>
  <si>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</si>
  <si>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</si>
  <si>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</si>
  <si>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</si>
  <si>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</si>
  <si>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</si>
  <si>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</si>
  <si>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</si>
  <si>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</si>
  <si>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</si>
  <si>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</si>
  <si>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</si>
  <si>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</si>
  <si>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</si>
  <si>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</si>
  <si>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</si>
  <si>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</si>
  <si>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</si>
  <si>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</si>
  <si>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</si>
  <si>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</si>
  <si>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</si>
  <si>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</si>
  <si>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</si>
  <si>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</si>
  <si>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</si>
  <si>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</si>
  <si>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</si>
  <si>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</si>
  <si>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</si>
  <si>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</si>
  <si>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</si>
  <si>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</si>
  <si>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</si>
  <si>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</si>
  <si>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</si>
  <si>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</si>
  <si>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</si>
  <si>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</si>
  <si>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</si>
  <si>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</si>
  <si>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</si>
  <si>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</si>
  <si>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</si>
  <si>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</si>
  <si>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</si>
  <si>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</si>
  <si>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</si>
  <si>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</si>
  <si>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</si>
  <si>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</si>
  <si>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</si>
  <si>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</si>
  <si>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</si>
  <si>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</si>
  <si>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</si>
  <si>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</si>
  <si>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</si>
  <si>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</si>
  <si>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</si>
  <si>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</si>
  <si>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</si>
  <si>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</si>
  <si>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</si>
  <si>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</si>
  <si>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</si>
  <si>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</si>
  <si>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</si>
  <si>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</si>
  <si>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</si>
  <si>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</si>
  <si>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</si>
  <si>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</si>
  <si>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</si>
  <si>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</si>
  <si>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</si>
  <si>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</si>
  <si>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</si>
  <si>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</si>
  <si>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</si>
  <si>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</si>
  <si>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</si>
  <si>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</si>
  <si>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</si>
  <si>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</si>
  <si>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</si>
  <si>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</si>
  <si>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</si>
  <si>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</si>
  <si>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</si>
  <si>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</si>
  <si>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</si>
  <si>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</si>
  <si>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</si>
  <si>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</si>
  <si>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</si>
  <si>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</si>
  <si>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</si>
  <si>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</si>
  <si>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</si>
  <si>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</si>
  <si>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</si>
  <si>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</si>
  <si>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</si>
  <si>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</si>
  <si>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</si>
  <si>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</si>
  <si>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</si>
  <si>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</si>
  <si>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</si>
  <si>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</si>
  <si>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</si>
  <si>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</si>
  <si>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</si>
  <si>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</si>
  <si>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</si>
  <si>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</si>
  <si>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</si>
  <si>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</si>
  <si>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</si>
  <si>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</si>
  <si>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</si>
  <si>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</si>
  <si>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</si>
  <si>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</si>
  <si>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</si>
  <si>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</si>
  <si>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</si>
  <si>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</si>
  <si>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</si>
  <si>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</si>
  <si>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</si>
  <si>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</si>
  <si>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</si>
  <si>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</si>
  <si>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</si>
  <si>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</si>
  <si>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</si>
  <si>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</si>
  <si>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</si>
  <si>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</si>
  <si>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</si>
  <si>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</si>
  <si>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</si>
  <si>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</si>
  <si>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</si>
  <si>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</si>
  <si>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</si>
  <si>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</si>
  <si>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</si>
  <si>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</si>
  <si>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</si>
  <si>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</si>
  <si>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</si>
  <si>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</si>
  <si>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</si>
  <si>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</si>
  <si>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</si>
  <si>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</si>
  <si>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</si>
  <si>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</si>
  <si>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</si>
  <si>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</si>
  <si>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</si>
  <si>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</si>
  <si>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</si>
  <si>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</si>
  <si>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</si>
  <si>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</si>
  <si>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</si>
  <si>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</si>
  <si>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</si>
  <si>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</si>
  <si>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</si>
  <si>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</si>
  <si>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</si>
  <si>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</si>
  <si>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</si>
  <si>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</si>
  <si>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</si>
  <si>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</si>
  <si>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</si>
  <si>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</si>
  <si>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</si>
  <si>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</si>
  <si>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</si>
  <si>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</si>
  <si>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</si>
  <si>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</si>
  <si>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</si>
  <si>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</si>
  <si>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</si>
  <si>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</si>
  <si>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</si>
  <si>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</si>
  <si>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</si>
  <si>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</si>
  <si>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</si>
  <si>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</si>
  <si>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</si>
  <si>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</si>
  <si>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</si>
  <si>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</si>
  <si>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</si>
  <si>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</si>
  <si>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</si>
  <si>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</si>
  <si>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</si>
  <si>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</si>
  <si>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</si>
  <si>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</si>
  <si>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</si>
  <si>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</si>
  <si>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</si>
  <si>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</si>
  <si>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</si>
  <si>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</si>
  <si>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</si>
  <si>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</si>
  <si>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</si>
  <si>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</si>
  <si>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</si>
  <si>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</si>
  <si>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</si>
  <si>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</si>
  <si>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</si>
  <si>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</si>
  <si>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</si>
  <si>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</si>
  <si>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</si>
  <si>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</si>
  <si>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</si>
  <si>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</si>
  <si>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</si>
  <si>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</si>
  <si>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</si>
  <si>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</si>
  <si>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</si>
  <si>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</si>
  <si>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</si>
  <si>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</si>
  <si>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</si>
  <si>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</si>
  <si>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</si>
  <si>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</si>
  <si>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</si>
  <si>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</si>
  <si>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</si>
  <si>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</si>
  <si>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</si>
  <si>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</si>
  <si>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</si>
  <si>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</si>
  <si>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</si>
  <si>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</si>
  <si>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</si>
  <si>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</si>
  <si>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</si>
  <si>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</si>
  <si>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</si>
  <si>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</si>
  <si>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</si>
  <si>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</si>
  <si>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</si>
  <si>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</si>
  <si>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</si>
  <si>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</si>
  <si>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</si>
  <si>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</si>
  <si>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</si>
  <si>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</si>
  <si>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</si>
  <si>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</si>
  <si>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</si>
  <si>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</si>
  <si>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</si>
  <si>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</si>
  <si>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</si>
  <si>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</si>
  <si>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</si>
  <si>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</si>
  <si>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</si>
  <si>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</si>
  <si>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</si>
  <si>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</si>
  <si>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</si>
  <si>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</si>
  <si>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</si>
  <si>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</si>
  <si>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</si>
  <si>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</si>
  <si>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</si>
  <si>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</si>
  <si>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</si>
  <si>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</si>
  <si>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</si>
  <si>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</si>
  <si>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</si>
  <si>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</si>
  <si>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</si>
  <si>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</si>
  <si>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</si>
  <si>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</si>
  <si>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</si>
  <si>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</si>
  <si>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</si>
  <si>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</si>
  <si>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</si>
  <si>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</si>
  <si>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</si>
  <si>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</si>
  <si>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</si>
  <si>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</si>
  <si>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</si>
  <si>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</si>
  <si>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</si>
  <si>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</si>
  <si>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</si>
  <si>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</si>
  <si>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</si>
  <si>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</si>
  <si>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</si>
  <si>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</si>
  <si>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</si>
  <si>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</si>
  <si>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</si>
  <si>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</si>
  <si>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</si>
  <si>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</si>
  <si>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</si>
  <si>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</si>
  <si>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</si>
  <si>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</si>
  <si>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</si>
  <si>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</si>
  <si>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</si>
  <si>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</si>
  <si>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</si>
  <si>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</si>
  <si>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</si>
  <si>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</si>
  <si>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</si>
  <si>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</si>
  <si>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</si>
  <si>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</si>
  <si>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</si>
  <si>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</si>
  <si>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</si>
  <si>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</si>
  <si>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</si>
  <si>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</si>
  <si>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</si>
  <si>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</si>
  <si>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</si>
  <si>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</si>
  <si>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</si>
  <si>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</si>
  <si>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</si>
  <si>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</si>
  <si>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</si>
  <si>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</si>
  <si>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</si>
  <si>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</si>
  <si>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</si>
  <si>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</si>
  <si>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</si>
  <si>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</si>
  <si>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</si>
  <si>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</si>
  <si>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</si>
  <si>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</si>
  <si>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</si>
  <si>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</si>
  <si>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</si>
  <si>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</si>
  <si>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</si>
  <si>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</si>
  <si>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</si>
  <si>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</si>
  <si>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</si>
  <si>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</si>
  <si>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</si>
  <si>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</si>
  <si>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</si>
  <si>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</si>
  <si>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</si>
  <si>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</si>
  <si>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</si>
  <si>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</si>
  <si>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</si>
  <si>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</si>
  <si>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</si>
  <si>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</si>
  <si>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</si>
  <si>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</si>
  <si>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</si>
  <si>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</si>
  <si>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</si>
  <si>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</si>
  <si>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</si>
  <si>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</si>
  <si>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</si>
  <si>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</si>
  <si>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</si>
  <si>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</si>
  <si>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</si>
  <si>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</si>
  <si>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</si>
  <si>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</si>
  <si>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</si>
  <si>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</si>
  <si>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</si>
  <si>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</si>
  <si>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</si>
  <si>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</si>
  <si>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</si>
  <si>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</si>
  <si>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</si>
  <si>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</si>
  <si>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</si>
  <si>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</si>
  <si>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</si>
  <si>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</si>
  <si>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</si>
  <si>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</si>
  <si>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</si>
  <si>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</si>
  <si>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</si>
  <si>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</si>
  <si>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</si>
  <si>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</si>
  <si>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</si>
  <si>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</si>
  <si>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</si>
  <si>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</si>
  <si>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</si>
  <si>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</si>
  <si>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</si>
  <si>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</si>
  <si>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</si>
  <si>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</si>
  <si>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</si>
  <si>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</si>
  <si>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</si>
  <si>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</si>
  <si>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</si>
  <si>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</si>
  <si>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</si>
  <si>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</si>
  <si>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</si>
  <si>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</si>
  <si>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</si>
  <si>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</si>
  <si>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</si>
  <si>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</si>
  <si>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</si>
  <si>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</si>
  <si>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</si>
  <si>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</si>
  <si>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</si>
  <si>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</si>
  <si>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</si>
  <si>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</si>
  <si>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</si>
  <si>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</si>
  <si>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</si>
  <si>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</si>
  <si>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</si>
  <si>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</si>
  <si>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</si>
  <si>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</si>
  <si>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</si>
  <si>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</si>
  <si>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</si>
  <si>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</si>
  <si>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</si>
  <si>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</si>
  <si>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</si>
  <si>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</si>
  <si>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</si>
  <si>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</si>
  <si>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</si>
  <si>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</si>
  <si>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</si>
  <si>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</si>
  <si>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</si>
  <si>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</si>
  <si>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</si>
  <si>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</si>
  <si>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</si>
  <si>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</si>
  <si>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</si>
  <si>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</si>
  <si>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</si>
  <si>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</si>
  <si>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</si>
  <si>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</si>
  <si>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</si>
  <si>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</si>
  <si>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</si>
  <si>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</si>
  <si>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</si>
  <si>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</si>
  <si>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</si>
  <si>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</si>
  <si>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</si>
  <si>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</si>
  <si>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</si>
  <si>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</si>
  <si>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</si>
  <si>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</si>
  <si>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</si>
  <si>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</si>
  <si>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</si>
  <si>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</si>
  <si>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</si>
  <si>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</si>
  <si>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</si>
  <si>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</si>
  <si>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</si>
  <si>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</si>
  <si>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</si>
  <si>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</si>
  <si>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</si>
  <si>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</si>
  <si>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</si>
  <si>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</si>
  <si>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</si>
  <si>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</si>
  <si>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</si>
  <si>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</si>
  <si>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</si>
  <si>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</si>
  <si>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</si>
  <si>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</si>
  <si>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</si>
  <si>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</si>
  <si>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</si>
  <si>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</si>
  <si>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</si>
  <si>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</si>
  <si>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</si>
  <si>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</si>
  <si>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</si>
  <si>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</si>
  <si>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</si>
  <si>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</si>
  <si>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</si>
  <si>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</si>
  <si>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</si>
  <si>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</si>
  <si>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</si>
  <si>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</si>
  <si>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</si>
  <si>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</si>
  <si>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</si>
  <si>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</si>
  <si>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</si>
  <si>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</si>
  <si>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</si>
  <si>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</si>
  <si>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</si>
  <si>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</si>
  <si>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</si>
  <si>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</si>
  <si>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</si>
  <si>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</si>
  <si>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</si>
  <si>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</si>
  <si>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</si>
  <si>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</si>
  <si>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</si>
  <si>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</si>
  <si>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</si>
  <si>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</si>
  <si>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</si>
  <si>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</si>
  <si>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</si>
  <si>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</si>
  <si>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</si>
  <si>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</si>
  <si>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</si>
  <si>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</si>
  <si>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</si>
  <si>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</si>
  <si>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</si>
  <si>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</si>
  <si>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</si>
  <si>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</si>
  <si>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</si>
  <si>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</si>
  <si>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</si>
  <si>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</si>
  <si>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</si>
  <si>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</si>
  <si>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</si>
  <si>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</si>
  <si>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</si>
  <si>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</si>
  <si>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</si>
  <si>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</si>
  <si>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</si>
  <si>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</si>
  <si>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</si>
  <si>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</si>
  <si>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</si>
  <si>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</si>
  <si>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</si>
  <si>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</si>
  <si>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</si>
  <si>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</si>
  <si>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</si>
  <si>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</si>
  <si>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</si>
  <si>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</si>
  <si>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</si>
  <si>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</si>
  <si>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</si>
  <si>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</si>
  <si>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</si>
  <si>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</si>
  <si>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</si>
  <si>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</si>
  <si>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</si>
  <si>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</si>
  <si>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</si>
  <si>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</si>
  <si>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</si>
  <si>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</si>
  <si>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</si>
  <si>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</si>
  <si>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</si>
  <si>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</si>
  <si>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</si>
  <si>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</si>
  <si>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</si>
  <si>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</si>
  <si>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</si>
  <si>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</si>
  <si>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</si>
  <si>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</si>
  <si>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</si>
  <si>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</si>
  <si>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</si>
  <si>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</si>
  <si>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</si>
  <si>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</si>
  <si>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</si>
  <si>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</si>
  <si>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</si>
  <si>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</si>
  <si>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</si>
  <si>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</si>
  <si>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</si>
  <si>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</si>
  <si>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</si>
  <si>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</si>
  <si>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</si>
  <si>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</si>
  <si>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</si>
  <si>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</si>
  <si>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</si>
  <si>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</si>
  <si>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</si>
  <si>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</si>
  <si>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</si>
  <si>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</si>
  <si>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</si>
  <si>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</si>
  <si>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</si>
  <si>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</si>
  <si>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</si>
  <si>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</si>
  <si>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</si>
  <si>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</si>
  <si>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</si>
  <si>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</si>
  <si>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</si>
  <si>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</si>
  <si>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</si>
  <si>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</si>
  <si>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</si>
  <si>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</si>
  <si>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</si>
  <si>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</si>
  <si>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</si>
  <si>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</si>
  <si>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</si>
  <si>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</si>
  <si>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</si>
  <si>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</si>
  <si>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</si>
  <si>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</si>
  <si>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</si>
  <si>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</si>
  <si>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</si>
  <si>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</si>
  <si>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</si>
  <si>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</si>
  <si>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</si>
  <si>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</si>
  <si>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</si>
  <si>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</si>
  <si>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</si>
  <si>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</si>
  <si>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</si>
  <si>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</si>
  <si>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</si>
  <si>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</si>
  <si>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</si>
  <si>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</si>
  <si>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</si>
  <si>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</si>
  <si>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</si>
  <si>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</si>
  <si>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</si>
  <si>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</si>
  <si>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</si>
  <si>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</si>
  <si>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</si>
  <si>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</si>
  <si>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</si>
  <si>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</si>
  <si>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</si>
  <si>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</si>
  <si>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</si>
  <si>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</si>
  <si>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</si>
  <si>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</si>
  <si>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</si>
  <si>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</si>
  <si>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</si>
  <si>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</si>
  <si>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</si>
  <si>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</si>
  <si>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</si>
  <si>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</si>
  <si>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</si>
  <si>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</si>
  <si>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</si>
  <si>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</si>
  <si>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</si>
  <si>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</si>
  <si>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</si>
  <si>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</si>
  <si>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</si>
  <si>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</si>
  <si>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</si>
  <si>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</si>
  <si>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</si>
  <si>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</si>
  <si>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</si>
  <si>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</si>
  <si>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</si>
  <si>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</si>
  <si>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</si>
  <si>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</si>
  <si>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</si>
  <si>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</si>
  <si>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</si>
  <si>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</si>
  <si>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</si>
  <si>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</si>
  <si>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</si>
  <si>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</si>
  <si>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</si>
  <si>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</si>
  <si>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</si>
  <si>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</si>
  <si>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</si>
  <si>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</si>
  <si>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</si>
  <si>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</si>
  <si>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</si>
  <si>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</si>
  <si>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</si>
  <si>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</si>
  <si>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</si>
  <si>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</si>
  <si>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</si>
  <si>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</si>
  <si>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</si>
  <si>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</si>
  <si>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</si>
  <si>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</si>
  <si>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</si>
  <si>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</si>
  <si>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</si>
  <si>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</si>
  <si>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</si>
  <si>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</si>
  <si>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</si>
  <si>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</si>
  <si>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</si>
  <si>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</si>
  <si>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</si>
  <si>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</si>
  <si>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</si>
  <si>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</si>
  <si>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</si>
  <si>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</si>
  <si>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</si>
  <si>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</si>
  <si>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</si>
  <si>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</si>
  <si>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</si>
  <si>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</si>
  <si>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</si>
  <si>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</si>
  <si>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</si>
  <si>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</si>
  <si>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</si>
  <si>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</si>
  <si>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</si>
  <si>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</si>
  <si>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</si>
  <si>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</si>
  <si>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</si>
  <si>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</si>
  <si>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</si>
  <si>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</si>
  <si>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</si>
  <si>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</si>
  <si>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</si>
  <si>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</si>
  <si>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</si>
  <si>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</si>
  <si>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</si>
  <si>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</si>
  <si>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</si>
  <si>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</si>
  <si>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</si>
  <si>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</si>
  <si>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</si>
  <si>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</si>
  <si>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</si>
  <si>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</si>
  <si>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</si>
  <si>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</si>
  <si>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</si>
  <si>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</si>
  <si>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</si>
  <si>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</si>
  <si>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</si>
  <si>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</si>
  <si>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</si>
  <si>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</si>
  <si>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</si>
  <si>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</si>
  <si>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</si>
  <si>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</si>
  <si>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</si>
  <si>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</si>
  <si>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</si>
  <si>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</si>
  <si>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</si>
  <si>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</si>
  <si>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</si>
  <si>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</si>
  <si>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</si>
  <si>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</si>
  <si>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</si>
  <si>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</si>
  <si>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</si>
  <si>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</si>
  <si>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</si>
  <si>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</si>
  <si>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</si>
  <si>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</si>
  <si>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</si>
  <si>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</si>
  <si>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</si>
  <si>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</si>
  <si>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</si>
  <si>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</si>
  <si>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</si>
  <si>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</si>
  <si>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</si>
  <si>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</si>
  <si>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</si>
  <si>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</si>
  <si>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</si>
  <si>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</si>
  <si>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</si>
  <si>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</si>
  <si>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</si>
  <si>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</si>
  <si>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</si>
  <si>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</si>
  <si>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</si>
  <si>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</si>
  <si>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</si>
  <si>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</si>
  <si>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</si>
  <si>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</si>
  <si>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</si>
  <si>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</si>
  <si>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</si>
  <si>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</si>
  <si>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</si>
  <si>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</si>
  <si>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</si>
  <si>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</si>
  <si>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</si>
  <si>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</si>
  <si>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</si>
  <si>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</si>
  <si>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</si>
  <si>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</si>
  <si>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</si>
  <si>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</si>
  <si>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</si>
  <si>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</si>
  <si>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</si>
  <si>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</si>
  <si>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</si>
  <si>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</si>
  <si>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</si>
  <si>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</si>
  <si>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</si>
  <si>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</si>
  <si>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</si>
  <si>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</si>
  <si>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</si>
  <si>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</si>
  <si>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</si>
  <si>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</si>
  <si>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</si>
  <si>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</si>
  <si>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</si>
  <si>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</si>
  <si>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</si>
  <si>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</si>
  <si>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</si>
  <si>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</si>
  <si>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</si>
  <si>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</si>
  <si>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</si>
  <si>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</si>
  <si>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</si>
  <si>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</si>
  <si>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</si>
  <si>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</si>
  <si>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</si>
  <si>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</si>
  <si>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</si>
  <si>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</si>
  <si>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</si>
  <si>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</si>
  <si>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</si>
  <si>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</si>
  <si>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</si>
  <si>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</si>
  <si>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</si>
  <si>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</si>
  <si>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</si>
  <si>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</si>
  <si>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</si>
  <si>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</si>
  <si>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</si>
  <si>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</si>
  <si>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</si>
  <si>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</si>
  <si>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</si>
  <si>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</si>
  <si>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</si>
  <si>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</si>
  <si>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</si>
  <si>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</si>
  <si>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</si>
  <si>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</si>
  <si>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</si>
  <si>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</si>
  <si>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</si>
  <si>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</si>
  <si>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</si>
  <si>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</si>
  <si>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</si>
  <si>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</si>
  <si>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</si>
  <si>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</si>
  <si>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</si>
  <si>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</si>
  <si>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</si>
  <si>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</si>
  <si>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</si>
  <si>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</si>
  <si>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</si>
  <si>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</si>
  <si>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</si>
  <si>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</si>
  <si>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</si>
  <si>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</si>
  <si>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</si>
  <si>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</si>
  <si>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</si>
  <si>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</si>
  <si>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</si>
  <si>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</si>
  <si>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</si>
  <si>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</si>
  <si>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</si>
  <si>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</si>
  <si>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</si>
  <si>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</si>
  <si>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</si>
  <si>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</si>
  <si>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</si>
  <si>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</si>
  <si>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</si>
  <si>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</si>
  <si>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</si>
  <si>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</si>
  <si>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</si>
  <si>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</si>
  <si>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</si>
  <si>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</si>
  <si>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</si>
  <si>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</si>
  <si>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</si>
  <si>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</si>
  <si>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</si>
  <si>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</si>
  <si>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</si>
  <si>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</si>
  <si>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</si>
  <si>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</si>
  <si>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</si>
  <si>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</si>
  <si>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</si>
  <si>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</si>
  <si>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</si>
  <si>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</si>
  <si>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</si>
  <si>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</si>
  <si>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</si>
  <si>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</si>
  <si>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</si>
  <si>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</si>
  <si>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</si>
  <si>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</si>
  <si>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</si>
  <si>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</si>
  <si>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</si>
  <si>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</si>
  <si>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</si>
  <si>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</si>
  <si>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</si>
  <si>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</si>
  <si>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</si>
  <si>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</si>
  <si>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</si>
  <si>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</si>
  <si>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</si>
  <si>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</si>
  <si>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</si>
  <si>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</si>
  <si>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</si>
  <si>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</si>
  <si>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</si>
  <si>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</si>
  <si>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</si>
  <si>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</si>
  <si>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</si>
  <si>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</si>
  <si>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</si>
  <si>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</si>
  <si>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</si>
  <si>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</si>
  <si>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</si>
  <si>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</si>
  <si>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</si>
  <si>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</si>
  <si>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</si>
  <si>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</si>
  <si>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</si>
  <si>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</si>
  <si>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</si>
  <si>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</si>
  <si>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</si>
  <si>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</si>
  <si>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</si>
  <si>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</si>
  <si>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</si>
  <si>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</si>
  <si>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</si>
  <si>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</si>
  <si>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</si>
  <si>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</si>
  <si>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</si>
  <si>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</si>
  <si>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</si>
  <si>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</si>
  <si>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</si>
  <si>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</si>
  <si>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</si>
  <si>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</si>
  <si>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</si>
  <si>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</si>
  <si>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</si>
  <si>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</si>
  <si>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</si>
  <si>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</si>
  <si>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</si>
  <si>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</si>
  <si>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</si>
  <si>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</si>
  <si>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</si>
  <si>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</si>
  <si>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</si>
  <si>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</si>
  <si>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</si>
  <si>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</si>
  <si>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</si>
  <si>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</si>
  <si>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</si>
  <si>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</si>
  <si>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</si>
  <si>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</si>
  <si>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</si>
  <si>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</si>
  <si>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</si>
  <si>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</si>
  <si>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</si>
  <si>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</si>
  <si>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</si>
  <si>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</si>
  <si>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</si>
  <si>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</si>
  <si>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</si>
  <si>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</si>
  <si>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</si>
  <si>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</si>
  <si>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</si>
  <si>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</si>
  <si>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</si>
  <si>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</si>
  <si>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</si>
  <si>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</si>
  <si>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</si>
  <si>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</si>
  <si>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</si>
  <si>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</si>
  <si>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</si>
  <si>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</si>
  <si>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</si>
  <si>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</si>
  <si>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</si>
  <si>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</si>
  <si>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</si>
  <si>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</si>
  <si>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</si>
  <si>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</si>
  <si>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</si>
  <si>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</si>
  <si>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</si>
  <si>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</si>
  <si>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</si>
  <si>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</si>
  <si>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</si>
  <si>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</si>
  <si>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</si>
  <si>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</si>
  <si>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</si>
  <si>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</si>
  <si>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</si>
  <si>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</si>
  <si>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</si>
  <si>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</si>
  <si>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</si>
  <si>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</si>
  <si>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</si>
  <si>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</si>
  <si>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</si>
  <si>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</si>
  <si>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</si>
  <si>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</si>
  <si>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</si>
  <si>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</si>
  <si>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</si>
  <si>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</si>
  <si>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</si>
  <si>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</si>
  <si>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</si>
  <si>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</si>
  <si>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</si>
  <si>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</si>
  <si>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</si>
  <si>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</si>
  <si>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</si>
  <si>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</si>
  <si>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</si>
  <si>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</si>
  <si>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</si>
  <si>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</si>
  <si>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</si>
  <si>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</si>
  <si>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</si>
  <si>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</si>
  <si>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</si>
  <si>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</si>
  <si>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</si>
  <si>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</si>
  <si>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</si>
  <si>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</si>
  <si>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</si>
  <si>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</si>
  <si>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</si>
  <si>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</si>
  <si>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</si>
  <si>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</si>
  <si>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</si>
  <si>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</si>
  <si>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</si>
  <si>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</si>
  <si>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</si>
  <si>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</si>
  <si>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</si>
  <si>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</si>
  <si>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</si>
  <si>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</si>
  <si>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</si>
  <si>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</si>
  <si>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</si>
  <si>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</si>
  <si>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</si>
  <si>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</si>
  <si>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</si>
  <si>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</si>
  <si>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</si>
  <si>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</si>
  <si>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</si>
  <si>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</si>
  <si>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</si>
  <si>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</si>
  <si>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</si>
  <si>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</si>
  <si>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</si>
  <si>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</si>
  <si>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</si>
  <si>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</si>
  <si>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</si>
  <si>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</si>
  <si>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</si>
  <si>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</si>
  <si>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</si>
  <si>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</si>
  <si>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</si>
  <si>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</si>
  <si>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</si>
  <si>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</si>
  <si>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</si>
  <si>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</si>
  <si>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</si>
  <si>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</si>
  <si>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</si>
  <si>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</si>
  <si>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</si>
  <si>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</si>
  <si>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</si>
  <si>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</si>
  <si>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</si>
  <si>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</si>
  <si>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</si>
  <si>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</si>
  <si>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</si>
  <si>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</si>
  <si>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</si>
  <si>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</si>
  <si>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</si>
  <si>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</si>
  <si>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</si>
  <si>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</si>
  <si>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</si>
  <si>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</si>
  <si>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</si>
  <si>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</si>
  <si>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</si>
  <si>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</si>
  <si>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</si>
  <si>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</si>
  <si>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</si>
  <si>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</si>
  <si>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</si>
  <si>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</si>
  <si>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</si>
  <si>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</si>
  <si>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</si>
  <si>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</si>
  <si>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</si>
  <si>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</si>
  <si>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</si>
  <si>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</si>
  <si>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</si>
  <si>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</si>
  <si>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</si>
  <si>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</si>
  <si>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</si>
  <si>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</si>
  <si>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</si>
  <si>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</si>
  <si>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</si>
  <si>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</si>
  <si>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</si>
  <si>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</si>
  <si>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</si>
  <si>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</si>
  <si>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</si>
  <si>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</si>
  <si>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</si>
  <si>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</si>
  <si>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</si>
  <si>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</si>
  <si>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</si>
  <si>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</si>
  <si>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</si>
  <si>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</si>
  <si>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</si>
  <si>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</si>
  <si>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</si>
  <si>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</si>
  <si>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</si>
  <si>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</si>
  <si>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</si>
  <si>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</si>
  <si>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</si>
  <si>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</si>
  <si>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</si>
  <si>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</si>
  <si>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</si>
  <si>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</si>
  <si>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</si>
  <si>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</si>
  <si>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</si>
  <si>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</si>
  <si>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</si>
  <si>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</si>
  <si>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</si>
  <si>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</si>
  <si>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</si>
  <si>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</si>
  <si>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</si>
  <si>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</si>
  <si>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</si>
  <si>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</si>
  <si>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</si>
  <si>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</si>
  <si>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</si>
  <si>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</si>
  <si>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</si>
  <si>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</si>
  <si>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</si>
  <si>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</si>
  <si>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</si>
  <si>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</si>
  <si>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</si>
  <si>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</si>
  <si>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</si>
  <si>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</si>
  <si>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</si>
  <si>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</si>
  <si>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</si>
  <si>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</si>
  <si>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</si>
  <si>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</si>
  <si>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</si>
  <si>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</si>
  <si>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</si>
  <si>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</si>
  <si>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</si>
  <si>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</si>
  <si>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</si>
  <si>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</si>
  <si>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</si>
  <si>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</si>
  <si>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</si>
  <si>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</si>
  <si>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</si>
  <si>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</si>
  <si>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</si>
  <si>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</si>
  <si>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</si>
  <si>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</si>
  <si>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</si>
  <si>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</si>
  <si>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</si>
  <si>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</si>
  <si>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</si>
  <si>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</si>
  <si>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</si>
  <si>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</si>
  <si>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</si>
  <si>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</si>
  <si>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</si>
  <si>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</si>
  <si>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</si>
  <si>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</si>
  <si>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</si>
  <si>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</si>
  <si>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</si>
  <si>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</si>
  <si>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</si>
  <si>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</si>
  <si>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</si>
  <si>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</si>
  <si>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</si>
  <si>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</si>
  <si>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</si>
  <si>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</si>
  <si>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</si>
  <si>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</si>
  <si>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</si>
  <si>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</si>
  <si>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</si>
  <si>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</si>
  <si>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</si>
  <si>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</si>
  <si>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</si>
  <si>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</si>
  <si>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</si>
  <si>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</si>
  <si>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</si>
  <si>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</si>
  <si>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</si>
  <si>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</si>
  <si>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</si>
  <si>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</si>
  <si>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</si>
  <si>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</si>
  <si>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</si>
  <si>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</si>
  <si>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</si>
  <si>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</si>
  <si>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</si>
  <si>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</si>
  <si>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</si>
  <si>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</si>
  <si>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</si>
  <si>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</si>
  <si>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</si>
  <si>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</si>
  <si>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</si>
  <si>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</si>
  <si>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</si>
  <si>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</si>
  <si>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</si>
  <si>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</si>
  <si>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</si>
  <si>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</si>
  <si>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</si>
  <si>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</si>
  <si>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</si>
  <si>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</si>
  <si>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</si>
  <si>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</si>
  <si>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</si>
  <si>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</si>
  <si>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</si>
  <si>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</si>
  <si>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</si>
  <si>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</si>
  <si>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</si>
  <si>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</si>
  <si>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</si>
  <si>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</si>
  <si>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</si>
  <si>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</si>
  <si>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</si>
  <si>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</si>
  <si>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</si>
  <si>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</si>
  <si>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</si>
  <si>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</si>
  <si>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</si>
  <si>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</si>
  <si>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</si>
  <si>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</si>
  <si>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</si>
  <si>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</si>
  <si>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</si>
  <si>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</si>
  <si>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</si>
  <si>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</si>
  <si>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</si>
  <si>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</si>
  <si>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</si>
  <si>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</si>
  <si>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</si>
  <si>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</si>
  <si>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</si>
  <si>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</si>
  <si>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</si>
  <si>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</si>
  <si>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</si>
  <si>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</si>
  <si>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</si>
  <si>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</si>
  <si>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</si>
  <si>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</si>
  <si>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</si>
  <si>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</si>
  <si>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</si>
  <si>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</si>
  <si>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</si>
  <si>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</si>
  <si>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</si>
  <si>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</si>
  <si>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</si>
  <si>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</si>
  <si>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</si>
  <si>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</si>
  <si>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</si>
  <si>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</si>
  <si>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</si>
  <si>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</si>
  <si>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</si>
  <si>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</si>
  <si>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</si>
  <si>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</si>
  <si>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</si>
  <si>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</si>
  <si>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</si>
  <si>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</si>
  <si>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</si>
  <si>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</si>
  <si>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</si>
  <si>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</si>
  <si>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</si>
  <si>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</si>
  <si>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</si>
  <si>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</si>
  <si>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</si>
  <si>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</si>
  <si>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</si>
  <si>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</si>
  <si>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</si>
  <si>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</si>
  <si>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</si>
  <si>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</si>
  <si>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</si>
  <si>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</si>
  <si>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</si>
  <si>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</si>
  <si>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</si>
  <si>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</si>
  <si>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</si>
  <si>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</si>
  <si>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</si>
  <si>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</si>
  <si>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</si>
  <si>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</si>
  <si>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</si>
  <si>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</si>
  <si>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</si>
  <si>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</si>
  <si>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</si>
  <si>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</si>
  <si>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</si>
  <si>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</si>
  <si>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</si>
  <si>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</si>
  <si>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</si>
  <si>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</si>
  <si>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</si>
  <si>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</si>
  <si>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</si>
  <si>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</si>
  <si>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</si>
  <si>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</si>
  <si>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</si>
  <si>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</si>
  <si>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</si>
  <si>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</si>
  <si>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</si>
  <si>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</si>
  <si>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</si>
  <si>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</si>
  <si>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</si>
  <si>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</si>
  <si>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</si>
  <si>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</si>
  <si>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</si>
  <si>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</si>
  <si>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</si>
  <si>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</si>
  <si>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</si>
  <si>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</si>
  <si>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</si>
  <si>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</si>
  <si>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</si>
  <si>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</si>
  <si>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</si>
  <si>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</si>
  <si>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</si>
  <si>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</si>
  <si>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</si>
  <si>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</si>
  <si>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</si>
  <si>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</si>
  <si>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</si>
  <si>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</si>
  <si>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</si>
  <si>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</si>
  <si>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</si>
  <si>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</si>
  <si>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</si>
  <si>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</si>
  <si>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</si>
  <si>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</si>
  <si>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</si>
  <si>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</si>
  <si>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</si>
  <si>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</si>
  <si>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</si>
  <si>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</si>
  <si>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</si>
  <si>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</si>
  <si>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</si>
  <si>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</si>
  <si>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</si>
  <si>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</si>
  <si>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</si>
  <si>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</si>
  <si>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</si>
  <si>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</si>
  <si>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</si>
  <si>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</si>
  <si>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</si>
  <si>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</si>
  <si>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</si>
  <si>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</si>
  <si>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</si>
  <si>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</si>
  <si>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</si>
  <si>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</si>
  <si>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</si>
  <si>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</si>
  <si>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</si>
  <si>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</si>
  <si>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</si>
  <si>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</si>
  <si>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</si>
  <si>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</si>
  <si>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</si>
  <si>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</si>
  <si>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</si>
  <si>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</si>
  <si>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</si>
  <si>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</si>
  <si>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</si>
  <si>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</si>
  <si>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</si>
  <si>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</si>
  <si>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</si>
  <si>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</si>
  <si>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</si>
  <si>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</si>
  <si>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</si>
  <si>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</si>
  <si>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</si>
  <si>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</si>
  <si>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</si>
  <si>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</si>
  <si>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</si>
  <si>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</si>
  <si>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</si>
  <si>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</si>
  <si>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</si>
  <si>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</si>
  <si>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</si>
  <si>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</si>
  <si>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</si>
  <si>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</si>
  <si>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</si>
  <si>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</si>
  <si>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</si>
  <si>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</si>
  <si>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</si>
  <si>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</si>
  <si>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</si>
  <si>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</si>
  <si>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</si>
  <si>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</si>
  <si>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</si>
  <si>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</si>
  <si>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</si>
  <si>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</si>
  <si>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</si>
  <si>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</si>
  <si>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</si>
  <si>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</si>
  <si>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</si>
  <si>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</si>
  <si>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</si>
  <si>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</si>
  <si>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</si>
  <si>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</si>
  <si>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</si>
  <si>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</si>
  <si>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</si>
  <si>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</si>
  <si>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</si>
  <si>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</si>
  <si>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</si>
  <si>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</si>
  <si>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</si>
  <si>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</si>
  <si>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</si>
  <si>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</si>
  <si>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</si>
  <si>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</si>
  <si>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</si>
  <si>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</si>
  <si>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</si>
  <si>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</si>
  <si>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</si>
  <si>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</si>
  <si>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</si>
  <si>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</si>
  <si>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</si>
  <si>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</si>
  <si>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</si>
  <si>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</si>
  <si>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</si>
  <si>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</si>
  <si>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</si>
  <si>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</si>
  <si>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</si>
  <si>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</si>
  <si>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</si>
  <si>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</si>
  <si>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</si>
  <si>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</si>
  <si>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</si>
  <si>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</si>
  <si>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</si>
  <si>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</si>
  <si>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</si>
  <si>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</si>
  <si>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</si>
  <si>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</si>
  <si>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</si>
  <si>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</si>
  <si>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</si>
  <si>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</si>
  <si>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</si>
  <si>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</si>
  <si>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</si>
  <si>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</si>
  <si>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</si>
  <si>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</si>
  <si>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</si>
  <si>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</si>
  <si>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</si>
  <si>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</si>
  <si>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</si>
  <si>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</si>
  <si>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</si>
  <si>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</si>
  <si>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</si>
  <si>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</si>
  <si>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</si>
  <si>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</si>
  <si>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</si>
  <si>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</si>
  <si>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</si>
  <si>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</si>
  <si>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</si>
  <si>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</si>
  <si>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</si>
  <si>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</si>
  <si>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</si>
  <si>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</si>
  <si>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</si>
  <si>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</si>
  <si>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</si>
  <si>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</si>
  <si>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</si>
  <si>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</si>
  <si>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</si>
  <si>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</si>
  <si>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</si>
  <si>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</si>
  <si>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</si>
  <si>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</si>
  <si>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</si>
  <si>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</si>
  <si>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</si>
  <si>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</si>
  <si>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</si>
  <si>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</si>
  <si>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</si>
  <si>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</si>
  <si>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</si>
  <si>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</si>
  <si>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</si>
  <si>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</si>
  <si>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</si>
  <si>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</si>
  <si>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</si>
  <si>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</si>
  <si>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</si>
  <si>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</si>
  <si>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</si>
  <si>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</si>
  <si>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</si>
  <si>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</si>
  <si>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</si>
  <si>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</si>
  <si>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</si>
  <si>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</si>
  <si>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</si>
  <si>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</si>
  <si>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</si>
  <si>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</si>
  <si>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</si>
  <si>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</si>
  <si>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</si>
  <si>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</si>
  <si>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</si>
  <si>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</si>
  <si>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</si>
  <si>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</si>
  <si>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</si>
  <si>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</si>
  <si>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</si>
  <si>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</si>
  <si>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</si>
  <si>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</si>
  <si>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</si>
  <si>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</si>
  <si>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</si>
  <si>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</si>
  <si>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</si>
  <si>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</si>
  <si>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</si>
  <si>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</si>
  <si>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</si>
  <si>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</si>
  <si>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</si>
  <si>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</si>
  <si>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</si>
  <si>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</si>
  <si>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</si>
  <si>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</si>
  <si>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</si>
  <si>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</si>
  <si>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</si>
  <si>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</si>
  <si>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</si>
  <si>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</si>
  <si>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</si>
  <si>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</si>
  <si>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</si>
  <si>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</si>
  <si>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</si>
  <si>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</si>
  <si>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</si>
  <si>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</si>
  <si>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</si>
  <si>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</si>
  <si>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</si>
  <si>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</si>
  <si>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</si>
  <si>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</si>
  <si>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</si>
  <si>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</si>
  <si>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</si>
  <si>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</si>
  <si>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</si>
  <si>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</si>
  <si>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</si>
  <si>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</si>
  <si>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</si>
  <si>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</si>
  <si>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</si>
  <si>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</si>
  <si>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</si>
  <si>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</si>
  <si>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</si>
  <si>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</si>
  <si>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</si>
  <si>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</si>
  <si>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</si>
  <si>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</si>
  <si>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</si>
  <si>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</si>
  <si>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</si>
  <si>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</si>
  <si>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</si>
  <si>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</si>
  <si>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</si>
  <si>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</si>
  <si>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</si>
  <si>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</si>
  <si>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</si>
  <si>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</si>
  <si>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</si>
  <si>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</si>
  <si>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</si>
  <si>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</si>
  <si>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</si>
  <si>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</si>
  <si>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</si>
  <si>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</si>
  <si>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</si>
  <si>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</si>
  <si>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</si>
  <si>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</si>
  <si>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</si>
  <si>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</si>
  <si>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</si>
  <si>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</si>
  <si>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</si>
  <si>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</si>
  <si>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</si>
  <si>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</si>
  <si>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</si>
  <si>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</si>
  <si>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</si>
  <si>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</si>
  <si>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</si>
  <si>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</si>
  <si>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</si>
  <si>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</si>
  <si>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</si>
  <si>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</si>
  <si>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</si>
  <si>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</si>
  <si>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</si>
  <si>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</si>
  <si>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</si>
  <si>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</si>
  <si>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</si>
  <si>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</si>
  <si>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</si>
  <si>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</si>
  <si>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</si>
  <si>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</si>
  <si>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</si>
  <si>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</si>
  <si>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</si>
  <si>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</si>
  <si>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</si>
  <si>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</si>
  <si>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</si>
  <si>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</si>
  <si>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</si>
  <si>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</si>
  <si>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</si>
  <si>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</si>
  <si>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</si>
  <si>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</si>
  <si>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</si>
  <si>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</si>
  <si>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</si>
  <si>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</si>
  <si>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</si>
  <si>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</si>
  <si>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</si>
  <si>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</si>
  <si>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</si>
  <si>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</si>
  <si>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</si>
  <si>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</si>
  <si>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</si>
  <si>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</si>
  <si>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</si>
  <si>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</si>
  <si>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</si>
  <si>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</si>
  <si>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</si>
  <si>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</si>
  <si>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</si>
  <si>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</si>
  <si>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</si>
  <si>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</si>
  <si>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</si>
  <si>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</si>
  <si>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</si>
  <si>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</si>
  <si>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</si>
  <si>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</si>
  <si>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</si>
  <si>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</si>
  <si>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</si>
  <si>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</si>
  <si>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</si>
  <si>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</si>
  <si>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</si>
  <si>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</si>
  <si>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</si>
  <si>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</si>
  <si>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</si>
  <si>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</si>
  <si>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</si>
  <si>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</si>
  <si>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</si>
  <si>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</si>
  <si>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</si>
  <si>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</si>
  <si>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</si>
  <si>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</si>
  <si>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</si>
  <si>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</si>
  <si>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</si>
  <si>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</si>
  <si>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</si>
  <si>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</si>
  <si>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</si>
  <si>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</si>
  <si>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</si>
  <si>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</si>
  <si>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</si>
  <si>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</si>
  <si>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</si>
  <si>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</si>
  <si>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</si>
  <si>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</si>
  <si>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</si>
  <si>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</si>
  <si>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</si>
  <si>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</si>
  <si>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</si>
  <si>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</si>
  <si>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</si>
  <si>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</si>
  <si>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</si>
  <si>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</si>
  <si>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</si>
  <si>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</si>
  <si>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</si>
  <si>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</si>
  <si>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</si>
  <si>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</si>
  <si>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</si>
  <si>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</si>
  <si>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</si>
  <si>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</si>
  <si>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</si>
  <si>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</si>
  <si>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</si>
  <si>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</si>
  <si>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</si>
  <si>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</si>
  <si>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</si>
  <si>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</si>
  <si>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</si>
  <si>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</si>
  <si>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</si>
  <si>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</si>
  <si>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</si>
  <si>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</si>
  <si>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</si>
  <si>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</si>
  <si>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</si>
  <si>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</si>
  <si>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</si>
  <si>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</si>
  <si>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</si>
  <si>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</si>
  <si>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</si>
  <si>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</si>
  <si>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</si>
  <si>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</si>
  <si>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</si>
  <si>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</si>
  <si>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</si>
  <si>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</si>
  <si>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</si>
  <si>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</si>
  <si>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</si>
  <si>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</si>
  <si>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</si>
  <si>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</si>
  <si>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</si>
  <si>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</si>
  <si>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</si>
  <si>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</si>
  <si>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</si>
  <si>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</si>
  <si>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</si>
  <si>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</si>
  <si>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</si>
  <si>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</si>
  <si>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</si>
  <si>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</si>
  <si>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</si>
  <si>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</si>
  <si>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</si>
  <si>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</si>
  <si>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</si>
  <si>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</si>
  <si>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</si>
  <si>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</si>
  <si>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</si>
  <si>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</si>
  <si>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</si>
  <si>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</si>
  <si>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</si>
  <si>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</si>
  <si>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</si>
  <si>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</si>
  <si>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</si>
  <si>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</si>
  <si>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</si>
  <si>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</si>
  <si>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</si>
  <si>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</si>
  <si>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</si>
  <si>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</si>
  <si>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</si>
  <si>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</si>
  <si>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</si>
  <si>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</si>
  <si>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</si>
  <si>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</si>
  <si>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</si>
  <si>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</si>
  <si>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</si>
  <si>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</si>
  <si>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</si>
  <si>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</si>
  <si>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</si>
  <si>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</si>
  <si>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</si>
  <si>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</si>
  <si>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</si>
  <si>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</si>
  <si>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</si>
  <si>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</si>
  <si>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</si>
  <si>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</si>
  <si>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</si>
  <si>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</si>
  <si>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</si>
  <si>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</si>
  <si>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</si>
  <si>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</si>
  <si>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</si>
  <si>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</si>
  <si>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</si>
  <si>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</si>
  <si>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</si>
  <si>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</si>
  <si>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</si>
  <si>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</si>
  <si>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</si>
  <si>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</si>
  <si>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</si>
  <si>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</si>
  <si>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</si>
  <si>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</si>
  <si>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</si>
  <si>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</si>
  <si>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</si>
  <si>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</si>
  <si>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</si>
  <si>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</si>
  <si>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</si>
  <si>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</si>
  <si>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</si>
  <si>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</si>
  <si>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</si>
  <si>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</si>
  <si>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</si>
  <si>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</si>
  <si>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</si>
  <si>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</si>
  <si>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</si>
  <si>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</si>
  <si>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</si>
  <si>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</si>
  <si>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</si>
  <si>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</si>
  <si>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</si>
  <si>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</si>
  <si>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</si>
  <si>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</si>
  <si>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</si>
  <si>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</si>
  <si>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</si>
  <si>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</si>
  <si>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</si>
  <si>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</si>
  <si>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</si>
  <si>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</si>
  <si>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</si>
  <si>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</si>
  <si>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</si>
  <si>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</si>
  <si>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</si>
  <si>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</si>
  <si>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</si>
  <si>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</si>
  <si>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</si>
  <si>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</si>
  <si>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</si>
  <si>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</si>
  <si>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</si>
  <si>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</si>
  <si>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</si>
  <si>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</si>
  <si>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</si>
  <si>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</si>
  <si>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</si>
  <si>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</si>
  <si>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</si>
  <si>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</si>
  <si>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</si>
  <si>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</si>
  <si>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</si>
  <si>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</si>
  <si>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</si>
  <si>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</si>
  <si>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</si>
  <si>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</si>
  <si>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</si>
  <si>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</si>
  <si>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</si>
  <si>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</si>
  <si>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</si>
  <si>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</si>
  <si>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</si>
  <si>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</si>
  <si>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</si>
  <si>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</si>
  <si>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</si>
  <si>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</si>
  <si>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</si>
  <si>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</si>
  <si>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</si>
  <si>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</si>
  <si>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</si>
  <si>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</si>
  <si>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</si>
  <si>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</si>
  <si>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</si>
  <si>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</si>
  <si>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</si>
  <si>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</si>
  <si>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</si>
  <si>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</si>
  <si>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</si>
  <si>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</si>
  <si>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</si>
  <si>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</si>
  <si>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</si>
  <si>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</si>
  <si>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</si>
  <si>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</si>
  <si>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</si>
  <si>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</si>
  <si>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</si>
  <si>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</si>
  <si>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</si>
  <si>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</si>
  <si>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</si>
  <si>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</si>
  <si>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</si>
  <si>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</si>
  <si>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</si>
  <si>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</si>
  <si>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</si>
  <si>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</si>
  <si>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</si>
  <si>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</si>
  <si>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</si>
  <si>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</si>
  <si>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</si>
  <si>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</si>
  <si>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</si>
  <si>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</si>
  <si>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</si>
  <si>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</si>
  <si>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</si>
  <si>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</si>
  <si>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</si>
  <si>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</si>
  <si>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</si>
  <si>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</si>
  <si>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</si>
  <si>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</si>
  <si>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</si>
  <si>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</si>
  <si>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</si>
  <si>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</si>
  <si>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</si>
  <si>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</si>
  <si>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</si>
  <si>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</si>
  <si>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</si>
  <si>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</si>
  <si>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</si>
  <si>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</si>
  <si>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</si>
  <si>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</si>
  <si>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</si>
  <si>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</si>
  <si>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</si>
  <si>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</si>
  <si>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</si>
  <si>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</si>
  <si>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</si>
  <si>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</si>
  <si>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</si>
  <si>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</si>
  <si>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</si>
  <si>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</si>
  <si>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</si>
  <si>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</si>
  <si>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</si>
  <si>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</si>
  <si>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</si>
  <si>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</si>
  <si>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</si>
  <si>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</si>
  <si>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</si>
  <si>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</si>
  <si>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</si>
  <si>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</si>
  <si>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</si>
  <si>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</si>
  <si>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</si>
  <si>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</si>
  <si>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</si>
  <si>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</si>
  <si>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</si>
  <si>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</si>
  <si>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</si>
  <si>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</si>
  <si>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</si>
  <si>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</si>
  <si>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</si>
  <si>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</si>
  <si>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</si>
  <si>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</si>
  <si>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</si>
  <si>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</si>
  <si>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</si>
  <si>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</si>
  <si>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</si>
  <si>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</si>
  <si>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</si>
  <si>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</si>
  <si>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</si>
  <si>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</si>
  <si>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</si>
  <si>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</si>
  <si>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</si>
  <si>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</si>
  <si>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</si>
  <si>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</si>
  <si>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</si>
  <si>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</si>
  <si>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</si>
  <si>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</si>
  <si>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</si>
  <si>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</si>
  <si>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</si>
  <si>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</si>
  <si>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</si>
  <si>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</si>
  <si>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</si>
  <si>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</si>
  <si>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</si>
  <si>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</si>
  <si>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</si>
  <si>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</si>
  <si>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</si>
  <si>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</si>
  <si>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</si>
  <si>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</si>
  <si>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</si>
  <si>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</si>
  <si>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</si>
  <si>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</si>
  <si>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</si>
  <si>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</si>
  <si>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</si>
  <si>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</si>
  <si>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</si>
  <si>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</si>
  <si>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</si>
  <si>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</si>
  <si>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</si>
  <si>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</si>
  <si>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</si>
  <si>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</si>
  <si>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</si>
  <si>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</si>
  <si>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</si>
  <si>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</si>
  <si>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</si>
  <si>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</si>
  <si>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</si>
  <si>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</si>
  <si>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</si>
  <si>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</si>
  <si>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</si>
  <si>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</si>
  <si>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</si>
  <si>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</si>
  <si>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</si>
  <si>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</si>
  <si>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</si>
  <si>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</si>
  <si>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</si>
  <si>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</si>
  <si>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</si>
  <si>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</si>
  <si>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</si>
  <si>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</si>
  <si>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</si>
  <si>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</si>
  <si>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</si>
  <si>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</si>
  <si>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</si>
  <si>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</si>
  <si>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</si>
  <si>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</si>
  <si>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</si>
  <si>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</si>
  <si>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</si>
  <si>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</si>
  <si>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</si>
  <si>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</si>
  <si>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</si>
  <si>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</si>
  <si>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</si>
  <si>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</si>
  <si>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</si>
  <si>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</si>
  <si>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</si>
  <si>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</si>
  <si>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</si>
  <si>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</si>
  <si>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</si>
  <si>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</si>
  <si>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</si>
  <si>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</si>
  <si>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</si>
  <si>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</si>
  <si>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</si>
  <si>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</si>
  <si>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</si>
  <si>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</si>
  <si>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</si>
  <si>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</si>
  <si>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</si>
  <si>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</si>
  <si>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</si>
  <si>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</si>
  <si>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</si>
  <si>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</si>
  <si>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</si>
  <si>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</si>
  <si>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</si>
  <si>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</si>
  <si>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</si>
  <si>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</si>
  <si>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</si>
  <si>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</si>
  <si>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</si>
  <si>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</si>
  <si>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</si>
  <si>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</si>
  <si>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</si>
  <si>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</si>
  <si>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</si>
  <si>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</si>
  <si>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</si>
  <si>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</si>
  <si>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</si>
  <si>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</si>
  <si>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</si>
  <si>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</si>
  <si>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</si>
  <si>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</si>
  <si>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</si>
  <si>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</si>
  <si>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</si>
  <si>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</si>
  <si>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</si>
  <si>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</si>
  <si>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</si>
  <si>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</si>
  <si>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</si>
  <si>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</si>
  <si>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</si>
  <si>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</si>
  <si>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</si>
  <si>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</si>
  <si>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</si>
  <si>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</si>
  <si>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</si>
  <si>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</si>
  <si>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</si>
  <si>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</si>
  <si>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</si>
  <si>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</si>
  <si>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</si>
  <si>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</si>
  <si>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</si>
  <si>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</si>
  <si>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</si>
  <si>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</si>
  <si>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</si>
  <si>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</si>
  <si>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</si>
  <si>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</si>
  <si>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</si>
  <si>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</si>
  <si>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</si>
  <si>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</si>
  <si>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</si>
  <si>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</si>
  <si>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</si>
  <si>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</si>
  <si>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</si>
  <si>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</si>
  <si>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</si>
  <si>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</si>
  <si>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</si>
  <si>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</si>
  <si>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</si>
  <si>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</si>
  <si>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</si>
  <si>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</si>
  <si>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</si>
  <si>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</si>
  <si>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</si>
  <si>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</si>
  <si>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</si>
  <si>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</si>
  <si>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</si>
  <si>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</si>
  <si>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</si>
  <si>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</si>
  <si>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</si>
  <si>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</si>
  <si>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</si>
  <si>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</si>
  <si>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</si>
  <si>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</si>
  <si>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</si>
  <si>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</si>
  <si>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</si>
  <si>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</si>
  <si>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</si>
  <si>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</si>
  <si>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</si>
  <si>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</si>
  <si>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</si>
  <si>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</si>
  <si>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</si>
  <si>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</si>
  <si>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</si>
  <si>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</si>
  <si>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</si>
  <si>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</si>
  <si>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</si>
  <si>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</si>
  <si>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</si>
  <si>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</si>
  <si>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</si>
  <si>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</si>
  <si>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</si>
  <si>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</si>
  <si>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</si>
  <si>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</si>
  <si>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</si>
  <si>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</si>
  <si>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</si>
  <si>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</si>
  <si>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</si>
  <si>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</si>
  <si>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</si>
  <si>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</si>
  <si>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</si>
  <si>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</si>
  <si>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</si>
  <si>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</si>
  <si>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</si>
  <si>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</si>
  <si>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</si>
  <si>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</si>
  <si>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</si>
  <si>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</si>
  <si>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</si>
  <si>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</si>
  <si>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</si>
  <si>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</si>
  <si>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</si>
  <si>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</si>
  <si>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</si>
  <si>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</si>
  <si>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</si>
  <si>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</si>
  <si>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</si>
  <si>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</si>
  <si>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</si>
  <si>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</si>
  <si>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</si>
  <si>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</si>
  <si>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</si>
  <si>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</si>
  <si>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</si>
  <si>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</si>
  <si>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</si>
  <si>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</si>
  <si>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</si>
  <si>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</si>
  <si>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</si>
  <si>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</si>
  <si>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</si>
  <si>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</si>
  <si>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</si>
  <si>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</si>
  <si>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</si>
  <si>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</si>
  <si>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</si>
  <si>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</si>
  <si>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</si>
  <si>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</si>
  <si>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</si>
  <si>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</si>
  <si>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</si>
  <si>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</si>
  <si>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</si>
  <si>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</si>
  <si>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</si>
  <si>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</si>
  <si>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</si>
  <si>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</si>
  <si>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</si>
  <si>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</si>
  <si>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</si>
  <si>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</si>
  <si>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</si>
  <si>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</si>
  <si>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</si>
  <si>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</si>
  <si>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</si>
  <si>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</si>
  <si>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</si>
  <si>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</si>
  <si>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</si>
  <si>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</si>
  <si>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</si>
  <si>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</si>
  <si>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</si>
  <si>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</si>
  <si>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</si>
  <si>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</si>
  <si>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</si>
  <si>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</si>
  <si>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</si>
  <si>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</si>
  <si>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</si>
  <si>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</si>
  <si>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</si>
  <si>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</si>
  <si>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</si>
  <si>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</si>
  <si>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</si>
  <si>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</si>
  <si>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</si>
  <si>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</si>
  <si>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</si>
  <si>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</si>
  <si>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</si>
  <si>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</si>
  <si>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</si>
  <si>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</si>
  <si>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</si>
  <si>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</si>
  <si>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</si>
  <si>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</si>
  <si>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</si>
  <si>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</si>
  <si>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</si>
  <si>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</si>
  <si>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</si>
  <si>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</si>
  <si>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</si>
  <si>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</si>
  <si>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</si>
  <si>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</si>
  <si>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</si>
  <si>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</si>
  <si>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</si>
  <si>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</si>
  <si>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</si>
  <si>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</si>
  <si>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</si>
  <si>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</si>
  <si>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</si>
  <si>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</si>
  <si>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</si>
  <si>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</si>
  <si>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</si>
  <si>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</si>
  <si>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</si>
  <si>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</si>
  <si>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</si>
  <si>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</si>
  <si>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</si>
  <si>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</si>
  <si>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</si>
  <si>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</si>
  <si>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</si>
  <si>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</si>
  <si>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</si>
  <si>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</si>
  <si>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</si>
  <si>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</si>
  <si>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</si>
  <si>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</si>
  <si>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</si>
  <si>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</si>
  <si>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</si>
  <si>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</si>
  <si>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</si>
  <si>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</si>
  <si>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</si>
  <si>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</si>
  <si>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</si>
  <si>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</si>
  <si>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</si>
  <si>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</si>
  <si>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</si>
  <si>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</si>
  <si>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</si>
  <si>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</si>
  <si>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</si>
  <si>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</si>
  <si>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</si>
  <si>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</si>
  <si>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</si>
  <si>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</si>
  <si>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</si>
  <si>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</si>
  <si>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</si>
  <si>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</si>
  <si>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</si>
  <si>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</si>
  <si>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</si>
  <si>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</si>
  <si>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</si>
  <si>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</si>
  <si>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</si>
  <si>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</si>
  <si>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</si>
  <si>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</si>
  <si>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</si>
  <si>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</si>
  <si>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</si>
  <si>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</si>
  <si>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</si>
  <si>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</si>
  <si>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</si>
  <si>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</si>
  <si>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</si>
  <si>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</si>
  <si>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</si>
  <si>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</si>
  <si>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</si>
  <si>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</si>
  <si>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</si>
  <si>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</si>
  <si>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</si>
  <si>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</si>
  <si>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</si>
  <si>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</si>
  <si>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</si>
  <si>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</si>
  <si>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</si>
  <si>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</si>
  <si>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</si>
  <si>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</si>
  <si>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</si>
  <si>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</si>
  <si>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</si>
  <si>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</si>
  <si>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</si>
  <si>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</si>
  <si>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</si>
  <si>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</si>
  <si>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</si>
  <si>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</si>
  <si>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</si>
  <si>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</si>
  <si>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</si>
  <si>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</si>
  <si>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</si>
  <si>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</si>
  <si>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</si>
  <si>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</si>
  <si>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</si>
  <si>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</si>
  <si>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</si>
  <si>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</si>
  <si>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</si>
  <si>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</si>
  <si>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</si>
  <si>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</si>
  <si>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</si>
  <si>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</si>
  <si>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</si>
  <si>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</si>
  <si>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</si>
  <si>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</si>
  <si>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</si>
  <si>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</si>
  <si>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</si>
  <si>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</si>
  <si>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</si>
  <si>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</si>
  <si>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</si>
  <si>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</si>
  <si>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</si>
  <si>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</si>
  <si>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</si>
  <si>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</si>
  <si>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</si>
  <si>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</si>
  <si>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</si>
  <si>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</si>
  <si>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</si>
  <si>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</si>
  <si>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</si>
  <si>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</si>
  <si>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</si>
  <si>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</si>
  <si>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</si>
  <si>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</si>
  <si>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</si>
  <si>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</si>
  <si>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</si>
  <si>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</si>
  <si>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</si>
  <si>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</si>
  <si>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</si>
  <si>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</si>
  <si>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</si>
  <si>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</si>
  <si>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</si>
  <si>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</si>
  <si>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</si>
  <si>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</si>
  <si>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</si>
  <si>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</si>
  <si>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</si>
  <si>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</si>
  <si>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</si>
  <si>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</si>
  <si>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</si>
  <si>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</si>
  <si>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</si>
  <si>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</si>
  <si>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</si>
  <si>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</si>
  <si>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</si>
  <si>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</si>
  <si>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</si>
  <si>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</si>
  <si>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</si>
  <si>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</si>
  <si>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</si>
  <si>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</si>
  <si>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</si>
  <si>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</si>
  <si>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</si>
  <si>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</si>
  <si>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</si>
  <si>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</si>
  <si>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</si>
  <si>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</si>
  <si>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</si>
  <si>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</si>
  <si>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</si>
  <si>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</si>
  <si>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</si>
  <si>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</si>
  <si>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</si>
  <si>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</si>
  <si>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</si>
  <si>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</si>
  <si>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</si>
  <si>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</si>
  <si>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</si>
  <si>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</si>
  <si>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</si>
  <si>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</si>
  <si>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</si>
  <si>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</si>
  <si>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</si>
  <si>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</si>
  <si>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</si>
  <si>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</si>
  <si>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</si>
  <si>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</si>
  <si>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</si>
  <si>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</si>
  <si>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</si>
  <si>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</si>
  <si>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</si>
  <si>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</si>
  <si>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</si>
  <si>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</si>
  <si>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</si>
  <si>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</si>
  <si>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</si>
  <si>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</si>
  <si>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</si>
  <si>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</si>
  <si>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</si>
  <si>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</si>
  <si>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</si>
  <si>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</si>
  <si>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</si>
  <si>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</si>
  <si>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</si>
  <si>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</si>
  <si>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</si>
  <si>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</si>
  <si>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</si>
  <si>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</si>
  <si>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</si>
  <si>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</si>
  <si>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</si>
  <si>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</si>
  <si>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</si>
  <si>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</si>
  <si>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</si>
  <si>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</si>
  <si>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</si>
  <si>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</si>
  <si>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</si>
  <si>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</si>
  <si>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</si>
  <si>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</si>
  <si>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</si>
  <si>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</si>
  <si>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</si>
  <si>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</si>
  <si>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</si>
  <si>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</si>
  <si>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</si>
  <si>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</si>
  <si>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</si>
  <si>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</si>
  <si>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</si>
  <si>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</si>
  <si>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</si>
  <si>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</si>
  <si>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</si>
  <si>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</si>
  <si>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</si>
  <si>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</si>
  <si>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</si>
  <si>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</si>
  <si>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</si>
  <si>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</si>
  <si>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</si>
  <si>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</si>
  <si>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</si>
  <si>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</si>
  <si>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</si>
  <si>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</si>
  <si>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</si>
  <si>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</si>
  <si>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</si>
  <si>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</si>
  <si>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</si>
  <si>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</si>
  <si>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</si>
  <si>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</si>
  <si>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</si>
  <si>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</si>
  <si>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</si>
  <si>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</si>
  <si>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</si>
  <si>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</si>
  <si>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</si>
  <si>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</si>
  <si>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</si>
  <si>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</si>
  <si>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</si>
  <si>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</si>
  <si>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</si>
  <si>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</si>
  <si>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</si>
  <si>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</si>
  <si>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</si>
  <si>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</si>
  <si>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</si>
  <si>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</si>
  <si>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</si>
  <si>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</si>
  <si>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</si>
  <si>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</si>
  <si>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</si>
  <si>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</si>
  <si>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</si>
  <si>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</si>
  <si>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</si>
  <si>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</si>
  <si>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</si>
  <si>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</si>
  <si>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</si>
  <si>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</si>
  <si>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</si>
  <si>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</si>
  <si>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</si>
  <si>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</si>
  <si>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</si>
  <si>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</si>
  <si>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</si>
  <si>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</si>
  <si>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</si>
  <si>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</si>
  <si>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</si>
  <si>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</si>
  <si>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</si>
  <si>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</si>
  <si>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</si>
  <si>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</si>
  <si>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</si>
  <si>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</si>
  <si>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</si>
  <si>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</si>
  <si>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</si>
  <si>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</si>
  <si>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</si>
  <si>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</si>
  <si>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</si>
  <si>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</si>
  <si>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</si>
  <si>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</si>
  <si>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</si>
  <si>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</si>
  <si>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</si>
  <si>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</si>
  <si>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</si>
  <si>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</si>
  <si>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</si>
  <si>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</si>
  <si>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</si>
  <si>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</si>
  <si>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</si>
  <si>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</si>
  <si>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</si>
  <si>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</si>
  <si>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</si>
  <si>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</si>
  <si>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</si>
  <si>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</si>
  <si>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</si>
  <si>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</si>
  <si>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</si>
  <si>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</si>
  <si>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</si>
  <si>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</si>
  <si>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</si>
  <si>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</si>
  <si>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</si>
  <si>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</si>
  <si>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</si>
  <si>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</si>
  <si>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</si>
  <si>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</si>
  <si>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</si>
  <si>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</si>
  <si>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</si>
  <si>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</si>
  <si>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</si>
  <si>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</si>
  <si>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</si>
  <si>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</si>
  <si>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</si>
  <si>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</si>
  <si>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</si>
  <si>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</si>
  <si>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</si>
  <si>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</si>
  <si>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</si>
  <si>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</si>
  <si>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</si>
  <si>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</si>
  <si>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</si>
  <si>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</si>
  <si>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</si>
  <si>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</si>
  <si>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</si>
  <si>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</si>
  <si>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</si>
  <si>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</si>
  <si>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</si>
  <si>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</si>
  <si>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</si>
  <si>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</si>
  <si>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</si>
  <si>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</si>
  <si>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</si>
  <si>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</si>
  <si>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</si>
  <si>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</si>
  <si>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</si>
  <si>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</si>
  <si>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</si>
  <si>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</si>
  <si>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</si>
  <si>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</si>
  <si>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</si>
  <si>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</si>
  <si>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</si>
  <si>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</si>
  <si>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</si>
  <si>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</si>
  <si>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</si>
  <si>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</si>
  <si>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</si>
  <si>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</si>
  <si>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</si>
  <si>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</si>
  <si>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</si>
  <si>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</si>
  <si>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</si>
  <si>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</si>
  <si>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</si>
  <si>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</si>
  <si>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</si>
  <si>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</si>
  <si>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</si>
  <si>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</si>
  <si>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</si>
  <si>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</si>
  <si>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</si>
  <si>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</si>
  <si>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</si>
  <si>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</si>
  <si>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</si>
  <si>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</si>
  <si>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</si>
  <si>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</si>
  <si>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</si>
  <si>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</si>
  <si>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</si>
  <si>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</si>
  <si>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</si>
  <si>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</si>
  <si>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</si>
  <si>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</si>
  <si>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</si>
  <si>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</si>
  <si>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</si>
  <si>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</si>
  <si>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</si>
  <si>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</si>
  <si>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</si>
  <si>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</si>
  <si>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</si>
  <si>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</si>
  <si>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</si>
  <si>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</si>
  <si>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</si>
  <si>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</si>
  <si>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</si>
  <si>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</si>
  <si>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</si>
  <si>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</si>
  <si>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</si>
  <si>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</si>
  <si>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</si>
  <si>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</si>
  <si>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</si>
  <si>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</si>
  <si>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</si>
  <si>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</si>
  <si>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</si>
  <si>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</si>
  <si>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</si>
  <si>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</si>
  <si>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</si>
  <si>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</si>
  <si>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</si>
  <si>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</si>
  <si>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</si>
  <si>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</si>
  <si>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</si>
  <si>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</si>
  <si>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</si>
  <si>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</si>
  <si>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</si>
  <si>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</si>
  <si>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</si>
  <si>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</si>
  <si>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</si>
  <si>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</si>
  <si>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</si>
  <si>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</si>
  <si>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</si>
  <si>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</si>
  <si>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</si>
  <si>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</si>
  <si>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</si>
  <si>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</si>
  <si>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</si>
  <si>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</si>
  <si>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</si>
  <si>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</si>
  <si>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</si>
  <si>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</si>
  <si>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</si>
  <si>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</si>
  <si>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</si>
  <si>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</si>
  <si>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</si>
  <si>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</si>
  <si>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</si>
  <si>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</si>
  <si>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</si>
  <si>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</si>
  <si>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</si>
  <si>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</si>
  <si>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</si>
  <si>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</si>
  <si>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</si>
  <si>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</si>
  <si>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</si>
  <si>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</si>
  <si>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</si>
  <si>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</si>
  <si>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</si>
  <si>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</si>
  <si>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</si>
  <si>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</si>
  <si>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</si>
  <si>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</si>
  <si>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</si>
  <si>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</si>
  <si>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</si>
  <si>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</si>
  <si>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</si>
  <si>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</si>
  <si>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</si>
  <si>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</si>
  <si>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</si>
  <si>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</si>
  <si>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</si>
  <si>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</si>
  <si>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</si>
  <si>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</si>
  <si>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</si>
  <si>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</si>
  <si>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</si>
  <si>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</si>
  <si>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</si>
  <si>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</si>
  <si>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</si>
  <si>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</si>
  <si>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</si>
  <si>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</si>
  <si>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</si>
  <si>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</si>
  <si>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</si>
  <si>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</si>
  <si>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</si>
  <si>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</si>
  <si>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</si>
  <si>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</si>
  <si>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</si>
  <si>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</si>
  <si>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</si>
  <si>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</si>
  <si>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</si>
  <si>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</si>
  <si>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</si>
  <si>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</si>
  <si>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</si>
  <si>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</si>
  <si>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</si>
  <si>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</si>
  <si>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</si>
  <si>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</si>
  <si>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</si>
  <si>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</si>
  <si>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</si>
  <si>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</si>
  <si>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</si>
  <si>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</si>
  <si>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</si>
  <si>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</si>
  <si>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</si>
  <si>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</si>
  <si>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</si>
  <si>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</si>
  <si>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</si>
  <si>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</si>
  <si>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</si>
  <si>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</si>
  <si>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</si>
  <si>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</si>
  <si>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</si>
  <si>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</si>
  <si>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</si>
  <si>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</si>
  <si>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</si>
  <si>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</si>
  <si>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</si>
  <si>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</si>
  <si>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</si>
  <si>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</si>
  <si>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</si>
  <si>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</si>
  <si>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</si>
  <si>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</si>
  <si>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</si>
  <si>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</si>
  <si>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</si>
  <si>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</si>
  <si>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</si>
  <si>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</si>
  <si>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</si>
  <si>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</si>
  <si>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</si>
  <si>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</si>
  <si>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</si>
  <si>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</si>
  <si>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</si>
  <si>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</si>
  <si>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</si>
  <si>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</si>
  <si>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</si>
  <si>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</si>
  <si>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</si>
  <si>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</si>
  <si>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</si>
  <si>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</si>
  <si>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</si>
  <si>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</si>
  <si>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</si>
  <si>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</si>
  <si>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</si>
  <si>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</si>
  <si>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</si>
  <si>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</si>
  <si>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</si>
  <si>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</si>
  <si>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</si>
  <si>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</si>
  <si>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</si>
  <si>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</si>
  <si>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</si>
  <si>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</si>
  <si>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</si>
  <si>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</si>
  <si>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</si>
  <si>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</si>
  <si>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</si>
  <si>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</si>
  <si>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</si>
  <si>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</si>
  <si>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</si>
  <si>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</si>
  <si>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</si>
  <si>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</si>
  <si>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</si>
  <si>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</si>
  <si>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</si>
  <si>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</si>
  <si>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</si>
  <si>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</si>
  <si>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</si>
  <si>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</si>
  <si>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</si>
  <si>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</si>
  <si>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</si>
  <si>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</si>
  <si>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</si>
  <si>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</si>
  <si>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</si>
  <si>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</si>
  <si>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</si>
  <si>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</si>
  <si>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</si>
  <si>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</si>
  <si>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</si>
  <si>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</si>
  <si>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</si>
  <si>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</si>
  <si>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</si>
  <si>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</si>
  <si>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</si>
  <si>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</si>
  <si>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</si>
  <si>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</si>
  <si>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</si>
  <si>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</si>
  <si>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</si>
  <si>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</si>
  <si>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</si>
  <si>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</si>
  <si>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</si>
  <si>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</si>
  <si>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</si>
  <si>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</si>
  <si>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</si>
  <si>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</si>
  <si>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</si>
  <si>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</si>
  <si>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</si>
  <si>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</si>
  <si>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</si>
  <si>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</si>
  <si>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</si>
  <si>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</si>
  <si>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</si>
  <si>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</si>
  <si>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</si>
  <si>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</si>
  <si>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</si>
  <si>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</si>
  <si>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</si>
  <si>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</si>
  <si>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</si>
  <si>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</si>
  <si>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</si>
  <si>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</si>
  <si>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</si>
  <si>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</si>
  <si>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</si>
  <si>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</si>
  <si>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</si>
  <si>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</si>
  <si>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</si>
  <si>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</si>
  <si>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</si>
  <si>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</si>
  <si>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</si>
  <si>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</si>
  <si>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</si>
  <si>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</si>
  <si>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</si>
  <si>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</si>
  <si>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</si>
  <si>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</si>
  <si>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</si>
  <si>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</si>
  <si>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</si>
  <si>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</si>
  <si>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</si>
  <si>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</si>
  <si>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</si>
  <si>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</si>
  <si>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</si>
  <si>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</si>
  <si>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</si>
  <si>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</si>
  <si>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</si>
  <si>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</si>
  <si>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</si>
  <si>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</si>
  <si>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</si>
  <si>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</si>
  <si>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</si>
  <si>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</si>
  <si>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</si>
  <si>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</si>
  <si>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</si>
  <si>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</si>
  <si>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</si>
  <si>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</si>
  <si>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</si>
  <si>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</si>
  <si>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</si>
  <si>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</si>
  <si>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</si>
  <si>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</si>
  <si>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</si>
  <si>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</si>
  <si>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</si>
  <si>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</si>
  <si>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</si>
  <si>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</si>
  <si>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</si>
  <si>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</si>
  <si>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</si>
  <si>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</si>
  <si>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</si>
  <si>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</si>
  <si>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</si>
  <si>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</si>
  <si>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</si>
  <si>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</si>
  <si>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</si>
  <si>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</si>
  <si>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</si>
  <si>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</si>
  <si>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</si>
  <si>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</si>
  <si>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</si>
  <si>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</si>
  <si>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</si>
  <si>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</si>
  <si>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</si>
  <si>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</si>
  <si>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</si>
  <si>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</si>
  <si>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</si>
  <si>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</si>
  <si>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</si>
  <si>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</si>
  <si>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</si>
  <si>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</si>
  <si>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</si>
  <si>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</si>
  <si>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</si>
  <si>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</si>
  <si>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</si>
  <si>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</si>
  <si>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</si>
  <si>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</si>
  <si>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</si>
  <si>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</si>
  <si>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</si>
  <si>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</si>
  <si>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</si>
  <si>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</si>
  <si>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</si>
  <si>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</si>
  <si>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</si>
  <si>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</si>
  <si>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</si>
  <si>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</si>
  <si>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</si>
  <si>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</si>
  <si>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</si>
  <si>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</si>
  <si>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</si>
  <si>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</si>
  <si>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</si>
  <si>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</si>
  <si>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</si>
  <si>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</si>
  <si>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</si>
  <si>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</si>
  <si>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</si>
  <si>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</si>
  <si>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</si>
  <si>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</si>
  <si>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</si>
  <si>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</si>
  <si>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</si>
  <si>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</si>
  <si>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</si>
  <si>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</si>
  <si>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</si>
  <si>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</si>
  <si>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</si>
  <si>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</si>
  <si>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</si>
  <si>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</si>
  <si>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</si>
  <si>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</si>
  <si>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</si>
  <si>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</si>
  <si>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</si>
  <si>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</si>
  <si>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</si>
  <si>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</si>
  <si>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</si>
  <si>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</si>
  <si>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</si>
  <si>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</si>
  <si>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</si>
  <si>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</si>
  <si>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</si>
  <si>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</si>
  <si>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</si>
  <si>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</si>
  <si>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</si>
  <si>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</si>
  <si>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</si>
  <si>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</si>
  <si>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</si>
  <si>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</si>
  <si>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</si>
  <si>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</si>
  <si>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</si>
  <si>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</si>
  <si>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</si>
  <si>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</si>
  <si>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</si>
  <si>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</si>
  <si>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</si>
  <si>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</si>
  <si>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</si>
  <si>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</si>
  <si>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</si>
  <si>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</si>
  <si>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</si>
  <si>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</si>
  <si>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</si>
  <si>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</si>
  <si>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</si>
  <si>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</si>
  <si>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</si>
  <si>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</si>
  <si>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</si>
  <si>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</si>
  <si>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</si>
  <si>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</si>
  <si>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</si>
  <si>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</si>
  <si>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</si>
  <si>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</si>
  <si>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</si>
  <si>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</si>
  <si>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</si>
  <si>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</si>
  <si>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</si>
  <si>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</si>
  <si>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</si>
  <si>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</si>
  <si>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</si>
  <si>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</si>
  <si>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</si>
  <si>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</si>
  <si>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</si>
  <si>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</si>
  <si>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</si>
  <si>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</si>
  <si>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</si>
  <si>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</si>
  <si>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</si>
  <si>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</si>
  <si>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</si>
  <si>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</si>
  <si>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</si>
  <si>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</si>
  <si>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</si>
  <si>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</si>
  <si>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</si>
  <si>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</si>
  <si>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</si>
  <si>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</si>
  <si>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</si>
  <si>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</si>
  <si>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</si>
  <si>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</si>
  <si>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</si>
  <si>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</si>
  <si>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</si>
  <si>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</si>
  <si>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</si>
  <si>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</si>
  <si>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</si>
  <si>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</si>
  <si>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</si>
  <si>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</si>
  <si>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</si>
  <si>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</si>
  <si>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</si>
  <si>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</si>
  <si>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</si>
  <si>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</si>
  <si>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</si>
  <si>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</si>
  <si>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</si>
  <si>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</si>
  <si>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</si>
  <si>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</si>
  <si>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</si>
  <si>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</si>
  <si>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</si>
  <si>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</si>
  <si>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</si>
  <si>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</si>
  <si>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</si>
  <si>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</si>
  <si>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</si>
  <si>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</si>
  <si>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</si>
  <si>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</si>
  <si>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</si>
  <si>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</si>
  <si>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</si>
  <si>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</si>
  <si>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</si>
  <si>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</si>
  <si>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</si>
  <si>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</si>
  <si>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</si>
  <si>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</si>
  <si>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</si>
  <si>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</si>
  <si>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</si>
  <si>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</si>
  <si>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</si>
  <si>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</si>
  <si>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</si>
  <si>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</si>
  <si>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</si>
  <si>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</si>
  <si>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</si>
  <si>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</si>
  <si>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</si>
  <si>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</si>
  <si>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</si>
  <si>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</si>
  <si>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</si>
  <si>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</si>
  <si>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</si>
  <si>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</si>
  <si>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</si>
  <si>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</si>
  <si>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</si>
  <si>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</si>
  <si>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</si>
  <si>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</si>
  <si>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</si>
  <si>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</si>
  <si>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</si>
  <si>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</si>
  <si>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</si>
  <si>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</si>
  <si>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</si>
  <si>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</si>
  <si>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</si>
  <si>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</si>
  <si>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</si>
  <si>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</si>
  <si>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</si>
  <si>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</si>
  <si>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</si>
  <si>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</si>
  <si>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</si>
  <si>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</si>
  <si>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</si>
  <si>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</si>
  <si>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</si>
  <si>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</si>
  <si>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</si>
  <si>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</si>
  <si>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</si>
  <si>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</si>
  <si>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</si>
  <si>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</si>
  <si>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</si>
  <si>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</si>
  <si>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</si>
  <si>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</si>
  <si>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</si>
  <si>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</si>
  <si>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</si>
  <si>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</si>
  <si>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</si>
  <si>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</si>
  <si>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</si>
  <si>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</si>
  <si>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</si>
  <si>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</si>
  <si>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</si>
  <si>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</si>
  <si>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</si>
  <si>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</si>
  <si>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</si>
  <si>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</si>
  <si>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</si>
  <si>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</si>
  <si>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</si>
  <si>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</si>
  <si>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</si>
  <si>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</si>
  <si>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</si>
  <si>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</si>
  <si>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</si>
  <si>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</si>
  <si>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</si>
  <si>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</si>
  <si>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</si>
  <si>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</si>
  <si>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</si>
  <si>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</si>
  <si>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</si>
  <si>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</si>
  <si>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</si>
  <si>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</si>
  <si>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</si>
  <si>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</si>
  <si>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</si>
  <si>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</si>
  <si>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</si>
  <si>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</si>
  <si>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</si>
  <si>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</si>
  <si>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</si>
  <si>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</si>
  <si>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</si>
  <si>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</si>
  <si>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</si>
  <si>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</si>
  <si>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</si>
  <si>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</si>
  <si>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</si>
  <si>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</si>
  <si>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</si>
  <si>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</si>
  <si>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</si>
  <si>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</si>
  <si>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</si>
  <si>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</si>
  <si>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</si>
  <si>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</si>
  <si>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</si>
  <si>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</si>
  <si>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</si>
  <si>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</si>
  <si>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</si>
  <si>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</si>
  <si>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</si>
  <si>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</si>
  <si>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</si>
  <si>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</si>
  <si>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</si>
  <si>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</si>
  <si>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</si>
  <si>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</si>
  <si>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</si>
  <si>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</si>
  <si>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</si>
  <si>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</si>
  <si>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</si>
  <si>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</si>
  <si>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</si>
  <si>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</si>
  <si>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</si>
  <si>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</si>
  <si>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</si>
  <si>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</si>
  <si>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</si>
  <si>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</si>
  <si>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</si>
  <si>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</si>
  <si>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</si>
  <si>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</si>
  <si>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</si>
  <si>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</si>
  <si>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</si>
  <si>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</si>
  <si>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</si>
  <si>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</si>
  <si>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</si>
  <si>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</si>
  <si>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</si>
  <si>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</si>
  <si>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</si>
  <si>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</si>
  <si>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</si>
  <si>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</si>
  <si>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</si>
  <si>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</si>
  <si>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</si>
  <si>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</si>
  <si>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</si>
  <si>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</si>
  <si>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</si>
  <si>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</si>
  <si>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</si>
  <si>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</si>
  <si>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</si>
  <si>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</si>
  <si>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</si>
  <si>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</si>
  <si>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</si>
  <si>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</si>
  <si>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</si>
  <si>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</si>
  <si>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</si>
  <si>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</si>
  <si>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</si>
  <si>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</si>
  <si>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</si>
  <si>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</si>
  <si>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</si>
  <si>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</si>
  <si>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</si>
  <si>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</si>
  <si>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</si>
  <si>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</si>
  <si>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</si>
  <si>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</si>
  <si>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</si>
  <si>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</si>
  <si>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</si>
  <si>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</si>
  <si>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</si>
  <si>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</si>
  <si>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</si>
  <si>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</si>
  <si>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</si>
  <si>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</si>
  <si>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</si>
  <si>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</si>
  <si>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</si>
  <si>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</si>
  <si>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</si>
  <si>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</si>
  <si>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</si>
  <si>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</si>
  <si>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</si>
  <si>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</si>
  <si>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</si>
  <si>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</si>
  <si>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</si>
  <si>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</si>
  <si>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</si>
  <si>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</si>
  <si>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</si>
  <si>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</si>
  <si>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</si>
  <si>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</si>
  <si>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</si>
  <si>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</si>
  <si>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</si>
  <si>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</si>
  <si>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</si>
  <si>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</si>
  <si>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</si>
  <si>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</si>
  <si>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</si>
  <si>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</si>
  <si>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</si>
  <si>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</si>
  <si>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</si>
  <si>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</si>
  <si>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</si>
  <si>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</si>
  <si>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</si>
  <si>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</si>
  <si>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</si>
  <si>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</si>
  <si>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</si>
  <si>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</si>
  <si>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</si>
  <si>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</si>
  <si>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</si>
  <si>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</si>
  <si>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</si>
  <si>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</si>
  <si>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</si>
  <si>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</si>
  <si>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</si>
  <si>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</si>
  <si>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</si>
  <si>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</si>
  <si>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</si>
  <si>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</si>
  <si>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</si>
  <si>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</si>
  <si>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</si>
  <si>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</si>
  <si>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</si>
  <si>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</si>
  <si>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</si>
  <si>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</si>
  <si>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</si>
  <si>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</si>
  <si>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</si>
  <si>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</si>
  <si>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</si>
  <si>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</si>
  <si>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</si>
  <si>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</si>
  <si>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</si>
  <si>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</si>
  <si>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</si>
  <si>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</si>
  <si>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</si>
  <si>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</si>
  <si>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</si>
  <si>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</si>
  <si>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</si>
  <si>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</si>
  <si>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</si>
  <si>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</si>
  <si>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</si>
  <si>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</si>
  <si>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</si>
  <si>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</si>
  <si>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</si>
  <si>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</si>
  <si>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</si>
  <si>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</si>
  <si>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</si>
  <si>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</si>
  <si>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</si>
  <si>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</si>
  <si>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</si>
  <si>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</si>
  <si>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</si>
  <si>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</si>
  <si>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</si>
  <si>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</si>
  <si>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</si>
  <si>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</si>
  <si>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</si>
  <si>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</si>
  <si>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</si>
  <si>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</si>
  <si>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</si>
  <si>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</si>
  <si>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</si>
  <si>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</si>
  <si>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</si>
  <si>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</si>
  <si>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</si>
  <si>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</si>
  <si>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</si>
  <si>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</si>
  <si>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</si>
  <si>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</si>
  <si>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</si>
  <si>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</si>
  <si>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</si>
  <si>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</si>
  <si>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</si>
  <si>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</si>
  <si>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</si>
  <si>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</si>
  <si>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</si>
  <si>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</si>
  <si>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</si>
  <si>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</si>
  <si>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</si>
  <si>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</si>
  <si>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</si>
  <si>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</si>
  <si>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</si>
  <si>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</si>
  <si>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</si>
  <si>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</si>
  <si>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</si>
  <si>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</si>
  <si>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</si>
  <si>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</si>
  <si>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</si>
  <si>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</si>
  <si>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</si>
  <si>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</si>
  <si>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</si>
  <si>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</si>
  <si>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</si>
  <si>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</si>
  <si>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</si>
  <si>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</si>
  <si>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</si>
  <si>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</si>
  <si>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</si>
  <si>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</si>
  <si>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</si>
  <si>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</si>
  <si>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</si>
  <si>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</si>
  <si>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</si>
  <si>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</si>
  <si>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</si>
  <si>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</si>
  <si>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</si>
  <si>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</si>
  <si>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</si>
  <si>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</si>
  <si>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</si>
  <si>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</si>
  <si>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</si>
  <si>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</si>
  <si>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</si>
  <si>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</si>
  <si>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</si>
  <si>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</si>
  <si>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</si>
  <si>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</si>
  <si>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</si>
  <si>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</si>
  <si>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</si>
  <si>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</si>
  <si>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</si>
  <si>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</si>
  <si>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</si>
  <si>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</si>
  <si>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</si>
  <si>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</si>
  <si>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</si>
  <si>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</si>
  <si>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</si>
  <si>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</si>
  <si>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</si>
  <si>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</si>
  <si>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</si>
  <si>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</si>
  <si>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</si>
  <si>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</si>
  <si>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</si>
  <si>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</si>
  <si>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</si>
  <si>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</si>
  <si>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</si>
  <si>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</si>
  <si>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</si>
  <si>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</si>
  <si>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</si>
  <si>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</si>
  <si>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</si>
  <si>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</si>
  <si>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</si>
  <si>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</si>
  <si>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</si>
  <si>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</si>
  <si>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</si>
  <si>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</si>
  <si>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</si>
  <si>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</si>
  <si>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</si>
  <si>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</si>
  <si>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</si>
  <si>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</si>
  <si>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</si>
  <si>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</si>
  <si>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</si>
  <si>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</si>
  <si>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</si>
  <si>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</si>
  <si>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</si>
  <si>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</si>
  <si>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</si>
  <si>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</si>
  <si>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</si>
  <si>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</si>
  <si>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</si>
  <si>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</si>
  <si>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</si>
  <si>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</si>
  <si>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</si>
  <si>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</si>
  <si>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</si>
  <si>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</si>
  <si>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</si>
  <si>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</si>
  <si>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</si>
  <si>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</si>
  <si>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</si>
  <si>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</si>
  <si>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</si>
  <si>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</si>
  <si>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</si>
  <si>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</si>
  <si>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</si>
  <si>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</si>
  <si>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</si>
  <si>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</si>
  <si>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</si>
  <si>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</si>
  <si>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</si>
  <si>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</si>
  <si>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</si>
  <si>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</si>
  <si>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</si>
  <si>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</si>
  <si>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</si>
  <si>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</si>
  <si>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</si>
  <si>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</si>
  <si>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</si>
  <si>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</si>
  <si>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</si>
  <si>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</si>
  <si>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</si>
  <si>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</si>
  <si>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</si>
  <si>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</si>
  <si>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</si>
  <si>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</si>
  <si>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</si>
  <si>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</si>
  <si>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</si>
  <si>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</si>
  <si>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</si>
  <si>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</si>
  <si>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</si>
  <si>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</si>
  <si>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</si>
  <si>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</si>
  <si>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</si>
  <si>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</si>
  <si>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</si>
  <si>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</si>
  <si>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</si>
  <si>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</si>
  <si>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</si>
  <si>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</si>
  <si>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</si>
  <si>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</si>
  <si>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</si>
  <si>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</si>
  <si>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</si>
  <si>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</si>
  <si>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</si>
  <si>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</si>
  <si>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</si>
  <si>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</si>
  <si>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</si>
  <si>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</si>
  <si>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</si>
  <si>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</si>
  <si>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</si>
  <si>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</si>
  <si>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</si>
  <si>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</si>
  <si>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</si>
  <si>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</si>
  <si>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</si>
  <si>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</si>
  <si>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</si>
  <si>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</si>
  <si>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</si>
  <si>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</si>
  <si>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</si>
  <si>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</si>
  <si>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</si>
  <si>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</si>
  <si>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</si>
  <si>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</si>
  <si>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</si>
  <si>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</si>
  <si>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</si>
  <si>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</si>
  <si>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</si>
  <si>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</si>
  <si>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</si>
  <si>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</si>
  <si>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</si>
  <si>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</si>
  <si>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</si>
  <si>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</si>
  <si>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</si>
  <si>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</si>
  <si>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</si>
  <si>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</si>
  <si>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</si>
  <si>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</si>
  <si>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</si>
  <si>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</si>
  <si>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</si>
  <si>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</si>
  <si>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</si>
  <si>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</si>
  <si>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</si>
  <si>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</si>
  <si>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</si>
  <si>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</si>
  <si>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</si>
  <si>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</si>
  <si>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</si>
  <si>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</si>
  <si>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</si>
  <si>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</si>
  <si>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</si>
  <si>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</si>
  <si>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</si>
  <si>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</si>
  <si>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</si>
  <si>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</si>
  <si>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</si>
  <si>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</si>
  <si>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</si>
  <si>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</si>
  <si>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</si>
  <si>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</si>
  <si>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</si>
  <si>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</si>
  <si>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</si>
  <si>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</si>
  <si>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</si>
  <si>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</si>
  <si>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</si>
  <si>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</si>
  <si>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</si>
  <si>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</si>
  <si>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</si>
  <si>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</si>
  <si>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</si>
  <si>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</si>
  <si>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</si>
  <si>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</si>
  <si>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</si>
  <si>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</si>
  <si>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</si>
  <si>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</si>
  <si>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</si>
  <si>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</si>
  <si>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</si>
  <si>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</si>
  <si>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</si>
  <si>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</si>
  <si>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</si>
  <si>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</si>
  <si>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</si>
  <si>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</si>
  <si>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</si>
  <si>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</si>
  <si>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</si>
  <si>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</si>
  <si>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</si>
  <si>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</si>
  <si>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</si>
  <si>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</si>
  <si>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</si>
  <si>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</si>
  <si>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</si>
  <si>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</si>
  <si>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</si>
  <si>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</si>
  <si>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</si>
  <si>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</si>
  <si>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</si>
  <si>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</si>
  <si>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</si>
  <si>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</si>
  <si>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</si>
  <si>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</si>
  <si>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</si>
  <si>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</si>
  <si>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</si>
  <si>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</si>
  <si>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</si>
  <si>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</si>
  <si>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</si>
  <si>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</si>
  <si>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</si>
  <si>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</si>
  <si>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</si>
  <si>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</si>
  <si>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</si>
  <si>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</si>
  <si>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</si>
  <si>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</si>
  <si>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</si>
  <si>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</si>
  <si>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</si>
  <si>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</si>
  <si>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</si>
  <si>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</si>
  <si>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</si>
  <si>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</si>
  <si>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</si>
  <si>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</si>
  <si>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</si>
  <si>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</si>
  <si>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</si>
  <si>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</si>
  <si>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</si>
  <si>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</si>
  <si>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</si>
  <si>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</si>
  <si>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</si>
  <si>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</si>
  <si>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</si>
  <si>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</si>
  <si>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</si>
  <si>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</si>
  <si>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</si>
  <si>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</si>
  <si>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</si>
  <si>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</si>
  <si>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</si>
  <si>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</si>
  <si>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</si>
  <si>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</si>
  <si>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</si>
  <si>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</si>
  <si>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</si>
  <si>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</si>
  <si>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</si>
  <si>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</si>
  <si>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</si>
  <si>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</si>
  <si>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</si>
  <si>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</si>
  <si>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</si>
  <si>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</si>
  <si>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</si>
  <si>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</si>
  <si>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</si>
  <si>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</si>
  <si>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</si>
  <si>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</si>
  <si>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</si>
  <si>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</si>
  <si>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</si>
  <si>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</si>
  <si>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</si>
  <si>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</si>
  <si>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</si>
  <si>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</si>
  <si>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</si>
  <si>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</si>
  <si>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</si>
  <si>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</si>
  <si>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</si>
  <si>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</si>
  <si>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</si>
  <si>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</si>
  <si>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</si>
  <si>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</si>
  <si>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</si>
  <si>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</si>
  <si>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</si>
  <si>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</si>
  <si>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</si>
  <si>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</si>
  <si>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</si>
  <si>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</si>
  <si>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</si>
  <si>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</si>
  <si>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</si>
  <si>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</si>
  <si>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</si>
  <si>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</si>
  <si>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</si>
  <si>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</si>
  <si>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</si>
  <si>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</si>
  <si>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</si>
  <si>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</si>
  <si>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</si>
  <si>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</si>
  <si>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</si>
  <si>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</si>
  <si>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</si>
  <si>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</si>
  <si>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</si>
  <si>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</si>
  <si>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</si>
  <si>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</si>
  <si>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</si>
  <si>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</si>
  <si>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</si>
  <si>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</si>
  <si>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</si>
  <si>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</si>
  <si>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</si>
  <si>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</si>
  <si>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</si>
  <si>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</si>
  <si>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</si>
  <si>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</si>
  <si>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</si>
  <si>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</si>
  <si>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</si>
  <si>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</si>
  <si>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</si>
  <si>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</si>
  <si>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</si>
  <si>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</si>
  <si>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</si>
  <si>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</si>
  <si>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</si>
  <si>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</si>
  <si>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</si>
  <si>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</si>
  <si>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</si>
  <si>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</si>
  <si>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</si>
  <si>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</si>
  <si>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</si>
  <si>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</si>
  <si>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</si>
  <si>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</si>
  <si>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</si>
  <si>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</si>
  <si>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</si>
  <si>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</si>
  <si>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</si>
  <si>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</si>
  <si>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</si>
  <si>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</si>
  <si>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</si>
  <si>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</si>
  <si>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</si>
  <si>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</si>
  <si>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</si>
  <si>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</si>
  <si>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</si>
  <si>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</si>
  <si>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</si>
  <si>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</si>
  <si>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</si>
  <si>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</si>
  <si>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</si>
  <si>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</si>
  <si>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</si>
  <si>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</si>
  <si>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</si>
  <si>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</si>
  <si>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</si>
  <si>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</si>
  <si>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</si>
  <si>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</si>
  <si>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</si>
  <si>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</si>
  <si>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</si>
  <si>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</si>
  <si>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</si>
  <si>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</si>
  <si>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</si>
  <si>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</si>
  <si>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</si>
  <si>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</si>
  <si>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</si>
  <si>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</si>
  <si>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</si>
  <si>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</si>
  <si>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</si>
  <si>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</si>
  <si>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</si>
  <si>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</si>
  <si>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</si>
  <si>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</si>
  <si>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</si>
  <si>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</si>
  <si>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</si>
  <si>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</si>
  <si>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</si>
  <si>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</si>
  <si>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</si>
  <si>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</si>
  <si>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</si>
  <si>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</si>
  <si>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</si>
  <si>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</si>
  <si>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</si>
  <si>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</si>
  <si>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</si>
  <si>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</si>
  <si>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</si>
  <si>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</si>
  <si>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</si>
  <si>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</si>
  <si>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</si>
  <si>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</si>
  <si>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</si>
  <si>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</si>
  <si>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</si>
  <si>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</si>
  <si>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</si>
  <si>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</si>
  <si>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</si>
  <si>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</si>
  <si>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</si>
  <si>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</si>
  <si>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</si>
  <si>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</si>
  <si>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</si>
  <si>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</si>
  <si>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</si>
  <si>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</si>
  <si>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</si>
  <si>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</si>
  <si>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</si>
  <si>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</si>
  <si>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</si>
  <si>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</si>
  <si>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</si>
  <si>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</si>
  <si>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</si>
  <si>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</si>
  <si>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</si>
  <si>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</si>
  <si>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</si>
  <si>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</si>
  <si>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</si>
  <si>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</si>
  <si>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</si>
  <si>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</si>
  <si>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</si>
  <si>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</si>
  <si>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</si>
  <si>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</si>
  <si>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</si>
  <si>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</si>
  <si>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</si>
  <si>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</si>
  <si>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</si>
  <si>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</si>
  <si>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</si>
  <si>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</si>
  <si>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</si>
  <si>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</si>
  <si>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</si>
  <si>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</si>
  <si>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</si>
  <si>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</si>
  <si>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</si>
  <si>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</si>
  <si>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</si>
  <si>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</si>
  <si>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</si>
  <si>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</si>
  <si>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</si>
  <si>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</si>
  <si>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</si>
  <si>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</si>
  <si>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</si>
  <si>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</si>
  <si>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</si>
  <si>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</si>
  <si>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</si>
  <si>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</si>
  <si>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</si>
  <si>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</si>
  <si>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</si>
  <si>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</si>
  <si>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</si>
  <si>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</si>
  <si>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</si>
  <si>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</si>
  <si>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</si>
  <si>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</si>
  <si>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</si>
  <si>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</si>
  <si>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</si>
  <si>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</si>
  <si>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</si>
  <si>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</si>
  <si>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</si>
  <si>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</si>
  <si>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</si>
  <si>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</si>
  <si>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</si>
  <si>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</si>
  <si>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</si>
  <si>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</si>
  <si>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</si>
  <si>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</si>
  <si>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</si>
  <si>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</si>
  <si>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</si>
  <si>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</si>
  <si>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</si>
  <si>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</si>
  <si>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</si>
  <si>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</si>
  <si>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</si>
  <si>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</si>
  <si>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</si>
  <si>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</si>
  <si>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</si>
  <si>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</si>
  <si>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</si>
  <si>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</si>
  <si>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</si>
  <si>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</si>
  <si>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</si>
  <si>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</si>
  <si>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</si>
  <si>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</si>
  <si>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</si>
  <si>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</si>
  <si>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</si>
  <si>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</si>
  <si>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</si>
  <si>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</si>
  <si>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</si>
  <si>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</si>
  <si>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</si>
  <si>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</si>
  <si>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</si>
  <si>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</si>
  <si>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</si>
  <si>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</si>
  <si>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</si>
  <si>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</si>
  <si>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</si>
  <si>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</si>
  <si>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</si>
  <si>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</si>
  <si>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</si>
  <si>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</si>
  <si>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</si>
  <si>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</si>
  <si>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</si>
  <si>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</si>
  <si>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</si>
  <si>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</si>
  <si>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</si>
  <si>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</si>
  <si>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</si>
  <si>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</si>
  <si>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</si>
  <si>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</si>
  <si>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</si>
  <si>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</si>
  <si>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</si>
  <si>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</si>
  <si>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</si>
  <si>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</si>
  <si>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</si>
  <si>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</si>
  <si>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</si>
  <si>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</si>
  <si>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</si>
  <si>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</si>
  <si>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</si>
  <si>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</si>
  <si>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</si>
  <si>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</si>
  <si>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</si>
  <si>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</si>
  <si>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</si>
  <si>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</si>
  <si>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</si>
  <si>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</si>
  <si>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</si>
  <si>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</si>
  <si>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</si>
  <si>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</si>
  <si>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</si>
  <si>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</si>
  <si>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</si>
  <si>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</si>
  <si>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</si>
  <si>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</si>
  <si>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</si>
  <si>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</si>
  <si>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</si>
  <si>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</si>
  <si>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</si>
  <si>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</si>
  <si>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</si>
  <si>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</si>
  <si>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</si>
  <si>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</si>
  <si>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</si>
  <si>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</si>
  <si>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</si>
  <si>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</si>
  <si>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</si>
  <si>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</si>
  <si>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</si>
  <si>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</si>
  <si>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</si>
  <si>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</si>
  <si>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</si>
  <si>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</si>
  <si>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</si>
  <si>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</si>
  <si>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</si>
  <si>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</si>
  <si>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</si>
  <si>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</si>
  <si>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</si>
  <si>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</si>
  <si>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</si>
  <si>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</si>
  <si>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</si>
  <si>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</si>
  <si>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</si>
  <si>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</si>
  <si>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</si>
  <si>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</si>
  <si>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</si>
  <si>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</si>
  <si>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</si>
  <si>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</si>
  <si>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</si>
  <si>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</si>
  <si>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</si>
  <si>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</si>
  <si>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</si>
  <si>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</si>
  <si>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</si>
  <si>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</si>
  <si>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</si>
  <si>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</si>
  <si>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</si>
  <si>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</si>
  <si>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</si>
  <si>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</si>
  <si>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</si>
  <si>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</si>
  <si>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</si>
  <si>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</si>
  <si>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</si>
  <si>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</si>
  <si>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</si>
  <si>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</si>
  <si>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</si>
  <si>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</si>
  <si>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</si>
  <si>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</si>
  <si>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</si>
  <si>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</si>
  <si>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</si>
  <si>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</si>
  <si>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</si>
  <si>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</si>
  <si>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</si>
  <si>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</si>
  <si>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</si>
  <si>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</si>
  <si>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</si>
  <si>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</si>
  <si>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</si>
  <si>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</si>
  <si>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</si>
  <si>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</si>
  <si>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</si>
  <si>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</si>
  <si>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</si>
  <si>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</si>
  <si>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</si>
  <si>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</si>
  <si>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</si>
  <si>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</si>
  <si>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</si>
  <si>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</si>
  <si>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</si>
  <si>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</si>
  <si>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</si>
  <si>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</si>
  <si>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</si>
  <si>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</si>
  <si>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</si>
  <si>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</si>
  <si>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</si>
  <si>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</si>
  <si>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</si>
  <si>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</si>
  <si>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</si>
  <si>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</si>
  <si>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</si>
  <si>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</si>
  <si>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</si>
  <si>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</si>
  <si>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</si>
  <si>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</si>
  <si>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</si>
  <si>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</si>
  <si>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</si>
  <si>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</si>
  <si>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</si>
  <si>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</si>
  <si>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</si>
  <si>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</si>
  <si>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</si>
  <si>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</si>
  <si>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</si>
  <si>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</si>
  <si>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</si>
  <si>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</si>
  <si>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</si>
  <si>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</si>
  <si>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</si>
  <si>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</si>
  <si>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</si>
  <si>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</si>
  <si>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</si>
  <si>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</si>
  <si>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</si>
  <si>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</si>
  <si>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</si>
  <si>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</si>
  <si>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</si>
  <si>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</si>
  <si>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</si>
  <si>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</si>
  <si>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</si>
  <si>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</si>
  <si>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</si>
  <si>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</si>
  <si>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</si>
  <si>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</si>
  <si>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</si>
  <si>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</si>
  <si>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</si>
  <si>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</si>
  <si>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</si>
  <si>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</si>
  <si>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</si>
  <si>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</si>
  <si>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</si>
  <si>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</si>
  <si>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</si>
  <si>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</si>
  <si>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</si>
  <si>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</si>
  <si>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</si>
  <si>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</si>
  <si>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</si>
  <si>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</si>
  <si>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</si>
  <si>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</si>
  <si>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</si>
  <si>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</si>
  <si>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</si>
  <si>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</si>
  <si>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</si>
  <si>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</si>
  <si>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</si>
  <si>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</si>
  <si>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</si>
  <si>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</si>
  <si>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</si>
  <si>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</si>
  <si>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</si>
  <si>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</si>
  <si>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</si>
  <si>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</si>
  <si>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</si>
  <si>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</si>
  <si>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</si>
  <si>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</si>
  <si>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</si>
  <si>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</si>
  <si>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</si>
  <si>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</si>
  <si>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</si>
  <si>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</si>
  <si>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</si>
  <si>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</si>
  <si>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</si>
  <si>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</si>
  <si>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</si>
  <si>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</si>
  <si>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</si>
  <si>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</si>
  <si>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</si>
  <si>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</si>
  <si>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</si>
  <si>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</si>
  <si>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</si>
  <si>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</si>
  <si>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</si>
  <si>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</si>
  <si>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</si>
  <si>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</si>
  <si>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</si>
  <si>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</si>
  <si>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</si>
  <si>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</si>
  <si>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</si>
  <si>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</si>
  <si>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</si>
  <si>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</si>
  <si>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</si>
  <si>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</si>
  <si>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</si>
  <si>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</si>
  <si>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</si>
  <si>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</si>
  <si>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</si>
  <si>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</si>
  <si>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</si>
  <si>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</si>
  <si>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</si>
  <si>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</si>
  <si>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</si>
  <si>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</si>
  <si>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</si>
  <si>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</si>
  <si>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</si>
  <si>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</si>
  <si>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</si>
  <si>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</si>
  <si>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</si>
  <si>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</si>
  <si>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</si>
  <si>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</si>
  <si>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</si>
  <si>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</si>
  <si>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</si>
  <si>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</si>
  <si>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</si>
  <si>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</si>
  <si>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</si>
  <si>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</si>
  <si>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</si>
  <si>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</si>
  <si>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</si>
  <si>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</si>
  <si>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</si>
  <si>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</si>
  <si>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</si>
  <si>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</si>
  <si>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</si>
  <si>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</si>
  <si>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</si>
  <si>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</si>
  <si>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</si>
  <si>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</si>
  <si>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</si>
  <si>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</si>
  <si>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</si>
  <si>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</si>
  <si>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</si>
  <si>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</si>
  <si>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</si>
  <si>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</si>
  <si>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</si>
  <si>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</si>
  <si>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</si>
  <si>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</si>
  <si>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</si>
  <si>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</si>
  <si>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</si>
  <si>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</si>
  <si>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</si>
  <si>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</si>
  <si>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</si>
  <si>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</si>
  <si>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</si>
  <si>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</si>
  <si>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</si>
  <si>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</si>
  <si>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</si>
  <si>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</si>
  <si>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</si>
  <si>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</si>
  <si>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</si>
  <si>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</si>
  <si>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</si>
  <si>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</si>
  <si>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</si>
  <si>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</si>
  <si>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</si>
  <si>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</si>
  <si>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</si>
  <si>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</si>
  <si>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</si>
  <si>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</si>
  <si>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</si>
  <si>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</si>
  <si>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</si>
  <si>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</si>
  <si>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</si>
  <si>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</si>
  <si>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</si>
  <si>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</si>
  <si>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</si>
  <si>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</si>
  <si>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</si>
  <si>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</si>
  <si>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</si>
  <si>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</si>
  <si>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</si>
  <si>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</si>
  <si>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</si>
  <si>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</si>
  <si>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</si>
  <si>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</si>
  <si>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</si>
  <si>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</si>
  <si>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</si>
  <si>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</si>
  <si>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</si>
  <si>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</si>
  <si>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</si>
  <si>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</si>
  <si>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</si>
  <si>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</si>
  <si>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</si>
  <si>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</si>
  <si>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</si>
  <si>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</si>
  <si>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</si>
  <si>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</si>
  <si>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</si>
  <si>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</si>
  <si>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</si>
  <si>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</si>
  <si>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</si>
  <si>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</si>
  <si>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</si>
  <si>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</si>
  <si>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</si>
  <si>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</si>
  <si>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</si>
  <si>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</si>
  <si>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</si>
  <si>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</si>
  <si>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</si>
  <si>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</si>
  <si>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</si>
  <si>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</si>
  <si>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</si>
  <si>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</si>
  <si>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</si>
  <si>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</si>
  <si>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</si>
  <si>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</si>
  <si>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</si>
  <si>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</si>
  <si>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</si>
  <si>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</si>
  <si>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</si>
  <si>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</si>
  <si>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</si>
  <si>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</si>
  <si>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</si>
  <si>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</si>
  <si>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</si>
  <si>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</si>
  <si>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</si>
  <si>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</si>
  <si>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</si>
  <si>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</si>
  <si>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</si>
  <si>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</si>
  <si>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</si>
  <si>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</si>
  <si>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</si>
  <si>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</si>
  <si>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</si>
  <si>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</si>
  <si>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</si>
  <si>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</si>
  <si>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</si>
  <si>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</si>
  <si>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</si>
  <si>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</si>
  <si>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</si>
  <si>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</si>
  <si>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</si>
  <si>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</si>
  <si>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</si>
  <si>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</si>
  <si>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</si>
  <si>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</si>
  <si>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</si>
  <si>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</si>
  <si>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</si>
  <si>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</si>
  <si>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</si>
  <si>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</si>
  <si>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</si>
  <si>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</si>
  <si>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</si>
  <si>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</si>
  <si>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</si>
  <si>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</si>
  <si>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</si>
  <si>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</si>
  <si>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</si>
  <si>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</si>
  <si>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</si>
  <si>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</si>
  <si>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</si>
  <si>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</si>
  <si>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</si>
  <si>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</si>
  <si>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</si>
  <si>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</si>
  <si>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</si>
  <si>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</si>
  <si>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</si>
  <si>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</si>
  <si>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</si>
  <si>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</si>
  <si>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</si>
  <si>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</si>
  <si>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</si>
  <si>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</si>
  <si>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</si>
  <si>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</si>
  <si>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</si>
  <si>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</si>
  <si>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</si>
  <si>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</si>
  <si>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</si>
  <si>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</si>
  <si>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</si>
  <si>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</si>
  <si>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</si>
  <si>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</si>
  <si>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</si>
  <si>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</si>
  <si>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</si>
  <si>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</si>
  <si>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</si>
  <si>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</si>
  <si>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</si>
  <si>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</si>
  <si>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</si>
  <si>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</si>
  <si>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</si>
  <si>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</si>
  <si>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</si>
  <si>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</si>
  <si>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</si>
  <si>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</si>
  <si>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</si>
  <si>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</si>
  <si>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</si>
  <si>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</si>
  <si>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</si>
  <si>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</si>
  <si>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</si>
  <si>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</si>
  <si>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</si>
  <si>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</si>
  <si>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</si>
  <si>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</si>
  <si>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</si>
  <si>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</si>
  <si>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</si>
  <si>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</si>
  <si>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</si>
  <si>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</si>
  <si>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</si>
  <si>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</si>
  <si>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</si>
  <si>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</si>
  <si>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</si>
  <si>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</si>
  <si>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</si>
  <si>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</si>
  <si>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</si>
  <si>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</si>
  <si>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</si>
  <si>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</si>
  <si>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</si>
  <si>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</si>
  <si>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</si>
  <si>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</si>
  <si>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</si>
  <si>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</si>
  <si>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</si>
  <si>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</si>
  <si>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</si>
  <si>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</si>
  <si>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</si>
  <si>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</si>
  <si>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</si>
  <si>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</si>
  <si>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</si>
  <si>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</si>
  <si>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</si>
  <si>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</si>
  <si>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</si>
  <si>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</si>
  <si>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</si>
  <si>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</si>
  <si>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</si>
  <si>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</si>
  <si>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</si>
  <si>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</si>
  <si>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</si>
  <si>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</si>
  <si>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</si>
  <si>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</si>
  <si>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</si>
  <si>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</si>
  <si>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</si>
  <si>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</si>
  <si>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</si>
  <si>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</si>
  <si>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</si>
  <si>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</si>
  <si>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</si>
  <si>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</si>
  <si>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</si>
  <si>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</si>
  <si>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</si>
  <si>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</si>
  <si>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</si>
  <si>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</si>
  <si>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</si>
  <si>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</si>
  <si>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</si>
  <si>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</si>
  <si>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</si>
  <si>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</si>
  <si>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</si>
  <si>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</si>
  <si>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</si>
  <si>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</si>
  <si>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</si>
  <si>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</si>
  <si>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</si>
  <si>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</si>
  <si>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</si>
  <si>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</si>
  <si>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</si>
  <si>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</si>
  <si>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</si>
  <si>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</si>
  <si>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</si>
  <si>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</si>
  <si>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</si>
  <si>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</si>
  <si>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</si>
  <si>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</si>
  <si>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</si>
  <si>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</si>
  <si>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</si>
  <si>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</si>
  <si>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</si>
  <si>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</si>
  <si>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</si>
  <si>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</si>
  <si>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</si>
  <si>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</si>
  <si>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</si>
  <si>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</si>
  <si>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</si>
  <si>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</si>
  <si>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</si>
  <si>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</si>
  <si>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</si>
  <si>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</si>
  <si>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</si>
  <si>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</si>
  <si>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</si>
  <si>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</si>
  <si>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</si>
  <si>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</si>
  <si>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</si>
  <si>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</si>
  <si>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</si>
  <si>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</si>
  <si>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</si>
  <si>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</si>
  <si>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</si>
  <si>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</si>
  <si>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</si>
  <si>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</si>
  <si>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</si>
  <si>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</si>
  <si>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</si>
  <si>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</si>
  <si>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</si>
  <si>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</si>
  <si>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</si>
  <si>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</si>
  <si>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</si>
  <si>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</si>
  <si>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</si>
  <si>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</si>
  <si>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</si>
  <si>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</si>
  <si>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</si>
  <si>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</si>
  <si>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</si>
  <si>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</si>
  <si>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</si>
  <si>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</si>
  <si>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</si>
  <si>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</si>
  <si>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</si>
  <si>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</si>
  <si>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</si>
  <si>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</si>
  <si>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</si>
  <si>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</si>
  <si>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</si>
  <si>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</si>
  <si>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</si>
  <si>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</si>
  <si>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</si>
  <si>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</si>
  <si>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</si>
  <si>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</si>
  <si>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</si>
  <si>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</si>
  <si>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</si>
  <si>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</si>
  <si>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</si>
  <si>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</si>
  <si>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</si>
  <si>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</si>
  <si>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</si>
  <si>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</si>
  <si>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</si>
  <si>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</si>
  <si>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</si>
  <si>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</si>
  <si>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</si>
  <si>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</si>
  <si>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</si>
  <si>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</si>
  <si>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</si>
  <si>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</si>
  <si>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</si>
  <si>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</si>
  <si>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</si>
  <si>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</si>
  <si>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</si>
  <si>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</si>
  <si>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</si>
  <si>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</si>
  <si>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</si>
  <si>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</si>
  <si>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</si>
  <si>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</si>
  <si>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</si>
  <si>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</si>
  <si>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</si>
  <si>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</si>
  <si>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</si>
  <si>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</si>
  <si>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</si>
  <si>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</si>
  <si>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</si>
  <si>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</si>
  <si>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</si>
  <si>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</si>
  <si>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</si>
  <si>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</si>
  <si>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</si>
  <si>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</si>
  <si>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</si>
  <si>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</si>
  <si>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</si>
  <si>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</si>
  <si>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</si>
  <si>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</si>
  <si>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</si>
  <si>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</si>
  <si>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</si>
  <si>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</si>
  <si>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</si>
  <si>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</si>
  <si>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</si>
  <si>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</si>
  <si>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</si>
  <si>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</si>
  <si>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</si>
  <si>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</si>
  <si>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</si>
  <si>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</si>
  <si>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</si>
  <si>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</si>
  <si>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</si>
  <si>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</si>
  <si>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</si>
  <si>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</si>
  <si>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</si>
  <si>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</si>
  <si>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</si>
  <si>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</si>
  <si>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</si>
  <si>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</si>
  <si>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</si>
  <si>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</si>
  <si>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</si>
  <si>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</si>
  <si>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</si>
  <si>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</si>
  <si>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</si>
  <si>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</si>
  <si>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</si>
  <si>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</si>
  <si>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</si>
  <si>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</si>
  <si>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</si>
  <si>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</si>
  <si>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</si>
  <si>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</si>
  <si>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</si>
  <si>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</si>
  <si>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</si>
  <si>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</si>
  <si>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</si>
  <si>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</si>
  <si>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</si>
  <si>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</si>
  <si>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</si>
  <si>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</si>
  <si>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</si>
  <si>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</si>
  <si>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</si>
  <si>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</si>
  <si>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</si>
  <si>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</si>
  <si>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</si>
  <si>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</si>
  <si>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</si>
  <si>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</si>
  <si>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</si>
  <si>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</si>
  <si>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</si>
  <si>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</si>
  <si>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</si>
  <si>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</si>
  <si>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</si>
  <si>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</si>
  <si>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</si>
  <si>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</si>
  <si>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</si>
  <si>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</si>
  <si>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</si>
  <si>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</si>
  <si>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</si>
  <si>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</si>
  <si>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</si>
  <si>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</si>
  <si>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</si>
  <si>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</si>
  <si>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</si>
  <si>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</si>
  <si>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</si>
  <si>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</si>
  <si>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</si>
  <si>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</si>
  <si>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</si>
  <si>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</si>
  <si>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</si>
  <si>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</si>
  <si>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</si>
  <si>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</si>
  <si>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</si>
  <si>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</si>
  <si>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</si>
  <si>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</si>
  <si>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</si>
  <si>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</si>
  <si>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</si>
  <si>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</si>
  <si>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</si>
  <si>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</si>
  <si>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</si>
  <si>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</si>
  <si>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</si>
  <si>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</si>
  <si>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</si>
  <si>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</si>
  <si>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</si>
  <si>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</si>
  <si>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</si>
  <si>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</si>
  <si>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</si>
  <si>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</si>
  <si>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</si>
  <si>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</si>
  <si>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</si>
  <si>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</si>
  <si>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</si>
  <si>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</si>
  <si>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</si>
  <si>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</si>
  <si>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</si>
  <si>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</si>
  <si>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</si>
  <si>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</si>
  <si>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</si>
  <si>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</si>
  <si>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</si>
  <si>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</si>
  <si>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</si>
  <si>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</si>
  <si>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</si>
  <si>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</si>
  <si>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</si>
  <si>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</si>
  <si>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</si>
  <si>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</si>
  <si>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</si>
  <si>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</si>
  <si>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</si>
  <si>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</si>
  <si>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</si>
  <si>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</si>
  <si>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</si>
  <si>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</si>
  <si>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</si>
  <si>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</si>
  <si>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</si>
  <si>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</si>
  <si>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</si>
  <si>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</si>
  <si>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</si>
  <si>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</si>
  <si>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</si>
  <si>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</si>
  <si>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</si>
  <si>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</si>
  <si>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</si>
  <si>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</si>
  <si>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</si>
  <si>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</si>
  <si>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</si>
  <si>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</si>
  <si>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</si>
  <si>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</si>
  <si>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</si>
  <si>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</si>
  <si>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</si>
  <si>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</si>
  <si>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</si>
  <si>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</si>
  <si>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</si>
  <si>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</si>
  <si>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</si>
  <si>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</si>
  <si>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</si>
  <si>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</si>
  <si>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</si>
  <si>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</si>
  <si>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</si>
  <si>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</si>
  <si>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</si>
  <si>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</si>
  <si>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</si>
  <si>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</si>
  <si>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</si>
  <si>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</si>
  <si>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</si>
  <si>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</si>
  <si>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</si>
  <si>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</si>
  <si>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</si>
  <si>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</si>
  <si>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</si>
  <si>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</si>
  <si>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</si>
  <si>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</si>
  <si>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</si>
  <si>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</si>
  <si>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</si>
  <si>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</si>
  <si>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</si>
  <si>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</si>
  <si>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</si>
  <si>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</si>
  <si>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</si>
  <si>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</si>
  <si>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</si>
  <si>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</si>
  <si>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</si>
  <si>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</si>
  <si>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</si>
  <si>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</si>
  <si>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</si>
  <si>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</si>
  <si>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</si>
  <si>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</si>
  <si>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</si>
  <si>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</si>
  <si>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</si>
  <si>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</si>
  <si>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</si>
  <si>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</si>
  <si>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</si>
  <si>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</si>
  <si>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</si>
  <si>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</si>
  <si>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</si>
  <si>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</si>
  <si>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</si>
  <si>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</si>
  <si>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</si>
  <si>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</si>
  <si>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</si>
  <si>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</si>
  <si>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</si>
  <si>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</si>
  <si>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</si>
  <si>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</si>
  <si>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</si>
  <si>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</si>
  <si>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</si>
  <si>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</si>
  <si>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</si>
  <si>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</si>
  <si>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</si>
  <si>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</si>
  <si>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</si>
  <si>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</si>
  <si>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</si>
  <si>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</si>
  <si>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</si>
  <si>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</si>
  <si>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</si>
  <si>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</si>
  <si>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</si>
  <si>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</si>
  <si>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</si>
  <si>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</si>
  <si>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</si>
  <si>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</si>
  <si>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</si>
  <si>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</si>
  <si>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</si>
  <si>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</si>
  <si>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</si>
  <si>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</si>
  <si>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</si>
  <si>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</si>
  <si>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</si>
  <si>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</si>
  <si>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</si>
  <si>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</si>
  <si>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</si>
  <si>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</si>
  <si>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</si>
  <si>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</si>
  <si>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</si>
  <si>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</si>
  <si>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</si>
  <si>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</si>
  <si>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</si>
  <si>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</si>
  <si>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</si>
  <si>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</si>
  <si>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</si>
  <si>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</si>
  <si>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</si>
  <si>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</si>
  <si>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</si>
  <si>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</si>
  <si>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</si>
  <si>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</si>
  <si>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</si>
  <si>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</si>
  <si>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</si>
  <si>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</si>
  <si>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</si>
  <si>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</si>
  <si>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</si>
  <si>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</si>
  <si>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</si>
  <si>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</si>
  <si>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</si>
  <si>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</si>
  <si>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</si>
  <si>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</si>
  <si>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</si>
  <si>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</si>
  <si>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</si>
  <si>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</si>
  <si>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</si>
  <si>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</si>
  <si>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</si>
  <si>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</si>
  <si>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</si>
  <si>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</si>
  <si>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</si>
  <si>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</si>
  <si>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</si>
  <si>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</si>
  <si>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</si>
  <si>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</si>
  <si>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</si>
  <si>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</si>
  <si>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</si>
  <si>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</si>
  <si>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</si>
  <si>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</si>
  <si>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</si>
  <si>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</si>
  <si>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</si>
  <si>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</si>
  <si>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</si>
  <si>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</si>
  <si>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</si>
  <si>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</si>
  <si>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</si>
  <si>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</si>
  <si>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</si>
  <si>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</si>
  <si>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</si>
  <si>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</si>
  <si>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</si>
  <si>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</si>
  <si>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</si>
  <si>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</si>
  <si>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</si>
  <si>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</si>
  <si>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</si>
  <si>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</si>
  <si>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</si>
  <si>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</si>
  <si>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</si>
  <si>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</si>
  <si>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</si>
  <si>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</si>
  <si>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</si>
  <si>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</si>
  <si>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</si>
  <si>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</si>
  <si>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</si>
  <si>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</si>
  <si>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</si>
  <si>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</si>
  <si>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</si>
  <si>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</si>
  <si>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</si>
  <si>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</si>
  <si>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</si>
  <si>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</si>
  <si>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</si>
  <si>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</si>
  <si>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</si>
  <si>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</si>
  <si>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</si>
  <si>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</si>
  <si>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</si>
  <si>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</si>
  <si>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</si>
  <si>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</si>
  <si>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</si>
  <si>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</si>
  <si>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</si>
  <si>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</si>
  <si>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</si>
  <si>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</si>
  <si>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</si>
  <si>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</si>
  <si>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</si>
  <si>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</si>
  <si>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</si>
  <si>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</si>
  <si>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</si>
  <si>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</si>
  <si>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</si>
  <si>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</si>
  <si>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</si>
  <si>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</si>
  <si>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</si>
  <si>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</si>
  <si>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</si>
  <si>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</si>
  <si>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</si>
  <si>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</si>
  <si>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</si>
  <si>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</si>
  <si>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</si>
  <si>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</si>
  <si>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</si>
  <si>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</si>
  <si>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</si>
  <si>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</si>
  <si>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</si>
  <si>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</si>
  <si>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</si>
  <si>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</si>
  <si>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</si>
  <si>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</si>
  <si>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</si>
  <si>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</si>
  <si>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</si>
  <si>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</si>
  <si>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</si>
  <si>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</si>
  <si>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</si>
  <si>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</si>
  <si>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</si>
  <si>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</si>
  <si>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</si>
  <si>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</si>
  <si>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</si>
  <si>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</si>
  <si>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</si>
  <si>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</si>
  <si>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</si>
  <si>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</si>
  <si>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</si>
  <si>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</si>
  <si>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</si>
  <si>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</si>
  <si>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</si>
  <si>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</si>
  <si>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</si>
  <si>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</si>
  <si>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</si>
  <si>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</si>
  <si>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</si>
  <si>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</si>
  <si>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</si>
  <si>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</si>
  <si>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</si>
  <si>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</si>
  <si>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</si>
  <si>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</si>
  <si>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</si>
  <si>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</si>
  <si>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</si>
  <si>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</si>
  <si>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</si>
  <si>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</si>
  <si>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</si>
  <si>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</si>
  <si>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</si>
  <si>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</si>
  <si>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</si>
  <si>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</si>
  <si>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</si>
  <si>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</si>
  <si>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</si>
  <si>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</si>
  <si>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</si>
  <si>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</si>
  <si>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</si>
  <si>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</si>
  <si>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</si>
  <si>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</si>
  <si>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</si>
  <si>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</si>
  <si>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</si>
  <si>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</si>
  <si>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</si>
  <si>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</si>
  <si>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</si>
  <si>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</si>
  <si>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</si>
  <si>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</si>
  <si>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</si>
  <si>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</si>
  <si>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</si>
  <si>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</si>
  <si>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</si>
  <si>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</si>
  <si>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</si>
  <si>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</si>
  <si>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</si>
  <si>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</si>
  <si>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</si>
  <si>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</si>
  <si>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</si>
  <si>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</si>
  <si>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</si>
  <si>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</si>
  <si>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</si>
  <si>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</si>
  <si>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</si>
  <si>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</si>
  <si>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</si>
  <si>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</si>
  <si>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</si>
  <si>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</si>
  <si>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</si>
  <si>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</si>
  <si>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</si>
  <si>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</si>
  <si>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</si>
  <si>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</si>
  <si>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</si>
  <si>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</si>
  <si>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</si>
  <si>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</si>
  <si>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</si>
  <si>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</si>
  <si>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</si>
  <si>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</si>
  <si>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</si>
  <si>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</si>
  <si>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</si>
  <si>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</si>
  <si>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</si>
  <si>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</si>
  <si>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</si>
  <si>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</si>
  <si>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</si>
  <si>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</si>
  <si>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</si>
  <si>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</si>
  <si>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</si>
  <si>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</si>
  <si>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</si>
  <si>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</si>
  <si>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</si>
  <si>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</si>
  <si>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</si>
  <si>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</si>
  <si>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</si>
  <si>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</si>
  <si>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</si>
  <si>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</si>
  <si>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</si>
  <si>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</si>
  <si>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</si>
  <si>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</si>
  <si>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</si>
  <si>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</si>
  <si>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</si>
  <si>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</si>
  <si>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</si>
  <si>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</si>
  <si>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</si>
  <si>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</si>
  <si>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</si>
  <si>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</si>
  <si>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</si>
  <si>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</si>
  <si>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</si>
  <si>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</si>
  <si>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</si>
  <si>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</si>
  <si>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</si>
  <si>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</si>
  <si>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</si>
  <si>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</si>
  <si>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</si>
  <si>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</si>
  <si>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</si>
  <si>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</si>
  <si>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</si>
  <si>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</si>
  <si>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</si>
  <si>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</si>
  <si>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</si>
  <si>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</si>
  <si>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</si>
  <si>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</si>
  <si>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</si>
  <si>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</si>
  <si>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</si>
  <si>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</si>
  <si>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</si>
  <si>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</si>
  <si>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</si>
  <si>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</si>
  <si>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</si>
  <si>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</si>
  <si>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</si>
  <si>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</si>
  <si>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</si>
  <si>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</si>
  <si>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</si>
  <si>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</si>
  <si>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</si>
  <si>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</si>
  <si>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</si>
  <si>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</si>
  <si>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</si>
  <si>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</si>
  <si>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</si>
  <si>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</si>
  <si>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</si>
  <si>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</si>
  <si>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</si>
  <si>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</si>
  <si>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</si>
  <si>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</si>
  <si>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</si>
  <si>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</si>
  <si>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</si>
  <si>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</si>
  <si>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</si>
  <si>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</si>
  <si>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</si>
  <si>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</si>
  <si>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</si>
  <si>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</si>
  <si>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</si>
  <si>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</si>
  <si>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</si>
  <si>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</si>
  <si>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</si>
  <si>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</si>
  <si>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</si>
  <si>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</si>
  <si>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</si>
  <si>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</si>
  <si>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</si>
  <si>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</si>
  <si>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</si>
  <si>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</si>
  <si>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</si>
  <si>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</si>
  <si>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</si>
  <si>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</si>
  <si>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</si>
  <si>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</si>
  <si>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</si>
  <si>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</si>
  <si>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</si>
  <si>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</si>
  <si>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</si>
  <si>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</si>
  <si>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</si>
  <si>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</si>
  <si>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</si>
  <si>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</si>
  <si>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</si>
  <si>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</si>
  <si>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</si>
  <si>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</si>
  <si>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</si>
  <si>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</si>
  <si>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</si>
  <si>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</si>
  <si>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</si>
  <si>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</si>
  <si>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</si>
  <si>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</si>
  <si>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</si>
  <si>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</si>
  <si>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</si>
  <si>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</si>
  <si>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</si>
  <si>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</si>
  <si>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</si>
  <si>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</si>
  <si>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</si>
  <si>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</si>
  <si>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</si>
  <si>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</si>
  <si>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</si>
  <si>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</si>
  <si>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</si>
  <si>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</si>
  <si>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</si>
  <si>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</si>
  <si>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</si>
  <si>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</si>
  <si>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</si>
  <si>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</si>
  <si>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</si>
  <si>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</si>
  <si>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</si>
  <si>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</si>
  <si>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</si>
  <si>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</si>
  <si>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</si>
  <si>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</si>
  <si>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</si>
  <si>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</si>
  <si>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</si>
  <si>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</si>
  <si>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</si>
  <si>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</si>
  <si>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</si>
  <si>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</si>
  <si>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</si>
  <si>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</si>
  <si>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</si>
  <si>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</si>
  <si>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</si>
  <si>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</si>
  <si>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</si>
  <si>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</si>
  <si>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</si>
  <si>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</si>
  <si>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</si>
  <si>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</si>
  <si>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</si>
  <si>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</si>
  <si>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</si>
  <si>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</si>
  <si>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</si>
  <si>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</si>
  <si>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</si>
  <si>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</si>
  <si>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</si>
  <si>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</si>
  <si>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</si>
  <si>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</si>
  <si>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</si>
  <si>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</si>
  <si>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</si>
  <si>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</si>
  <si>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</si>
  <si>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</si>
  <si>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</si>
  <si>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</si>
  <si>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</si>
  <si>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</si>
  <si>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</si>
  <si>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</si>
  <si>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</si>
  <si>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</si>
  <si>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</si>
  <si>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</si>
  <si>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</si>
  <si>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</si>
  <si>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</si>
  <si>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</si>
  <si>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</si>
  <si>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</si>
  <si>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</si>
  <si>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</si>
  <si>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</si>
  <si>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</si>
  <si>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</si>
  <si>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</si>
  <si>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</si>
  <si>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</si>
  <si>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</si>
  <si>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</si>
  <si>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</si>
  <si>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</si>
  <si>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</si>
  <si>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</si>
  <si>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</si>
  <si>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</si>
  <si>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</si>
  <si>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</si>
  <si>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</si>
  <si>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</si>
  <si>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</si>
  <si>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</si>
  <si>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</si>
  <si>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</si>
  <si>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</si>
  <si>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</si>
  <si>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</si>
  <si>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</si>
  <si>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</si>
  <si>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</si>
  <si>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</si>
  <si>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</si>
  <si>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</si>
  <si>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</si>
  <si>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</si>
  <si>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</si>
  <si>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</si>
  <si>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</si>
  <si>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</si>
  <si>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</si>
  <si>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</si>
  <si>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</si>
  <si>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</si>
  <si>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</si>
  <si>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</si>
  <si>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</si>
  <si>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</si>
  <si>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</si>
  <si>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</si>
  <si>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</si>
  <si>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</si>
  <si>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</si>
  <si>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</si>
  <si>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</si>
  <si>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</si>
  <si>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</si>
  <si>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</si>
  <si>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</si>
  <si>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</si>
  <si>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</si>
  <si>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</si>
  <si>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</si>
  <si>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</si>
  <si>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</si>
  <si>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</si>
  <si>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</si>
  <si>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</si>
  <si>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</si>
  <si>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</si>
  <si>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</si>
  <si>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</si>
  <si>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</si>
  <si>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</si>
  <si>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</si>
  <si>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</si>
  <si>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</si>
  <si>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</si>
  <si>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</si>
  <si>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</si>
  <si>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</si>
  <si>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</si>
  <si>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</si>
  <si>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</si>
  <si>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</si>
  <si>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</si>
  <si>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</si>
  <si>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</si>
  <si>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</si>
  <si>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</si>
  <si>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</si>
  <si>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</si>
  <si>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</si>
  <si>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</si>
  <si>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</si>
  <si>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</si>
  <si>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</si>
  <si>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</si>
  <si>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</si>
  <si>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</si>
  <si>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</si>
  <si>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</si>
  <si>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</si>
  <si>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</si>
  <si>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</si>
  <si>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</si>
  <si>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</si>
  <si>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</si>
  <si>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</si>
  <si>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</si>
  <si>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</si>
  <si>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</si>
  <si>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</si>
  <si>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</si>
  <si>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</si>
  <si>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</si>
  <si>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</si>
  <si>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</si>
  <si>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</si>
  <si>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</si>
  <si>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</si>
  <si>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</si>
  <si>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</si>
  <si>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</si>
  <si>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</si>
  <si>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</si>
  <si>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</si>
  <si>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</si>
  <si>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</si>
  <si>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</si>
  <si>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</si>
  <si>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</si>
  <si>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</si>
  <si>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</si>
  <si>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</si>
  <si>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</si>
  <si>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</si>
  <si>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</si>
  <si>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</si>
  <si>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</si>
  <si>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</si>
  <si>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</si>
  <si>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</si>
  <si>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</si>
  <si>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</si>
  <si>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</si>
  <si>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</si>
  <si>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</si>
  <si>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</si>
  <si>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</si>
  <si>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</si>
  <si>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</si>
  <si>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</si>
  <si>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</si>
  <si>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</si>
  <si>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</si>
  <si>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</si>
  <si>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</si>
  <si>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</si>
  <si>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</si>
  <si>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</si>
  <si>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</si>
  <si>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</si>
  <si>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</si>
  <si>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</si>
  <si>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</si>
  <si>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</si>
  <si>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</si>
  <si>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</si>
  <si>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</si>
  <si>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</si>
  <si>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</si>
  <si>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</si>
  <si>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</si>
  <si>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</si>
  <si>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</si>
  <si>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</si>
  <si>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</si>
  <si>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</si>
  <si>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</si>
  <si>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</si>
  <si>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</si>
  <si>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</si>
  <si>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</si>
  <si>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</si>
  <si>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</si>
  <si>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</si>
  <si>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</si>
  <si>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</si>
  <si>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</si>
  <si>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</si>
  <si>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</si>
  <si>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</si>
  <si>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</si>
  <si>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</si>
  <si>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</si>
  <si>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</si>
  <si>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</si>
  <si>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</si>
  <si>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</si>
  <si>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</si>
  <si>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</si>
  <si>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</si>
  <si>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</si>
  <si>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</si>
  <si>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</si>
  <si>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</si>
  <si>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</si>
  <si>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</si>
  <si>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</si>
  <si>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</si>
  <si>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</si>
  <si>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</si>
  <si>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</si>
  <si>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</si>
  <si>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</si>
  <si>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</si>
  <si>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</si>
  <si>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</si>
  <si>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</si>
  <si>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</si>
  <si>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</si>
  <si>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</si>
  <si>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</si>
  <si>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</si>
  <si>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</si>
  <si>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</si>
  <si>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</si>
  <si>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</si>
  <si>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</si>
  <si>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</si>
  <si>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</si>
  <si>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</si>
  <si>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</si>
  <si>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</si>
  <si>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</si>
  <si>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</si>
  <si>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</si>
  <si>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</si>
  <si>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</si>
  <si>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</si>
  <si>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</si>
  <si>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</si>
  <si>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</si>
  <si>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</si>
  <si>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</si>
  <si>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</si>
  <si>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</si>
  <si>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</si>
  <si>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</si>
  <si>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</si>
  <si>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</si>
  <si>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</si>
  <si>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</si>
  <si>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</si>
  <si>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</si>
  <si>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</si>
  <si>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</si>
  <si>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</si>
  <si>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</si>
  <si>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</si>
  <si>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</si>
  <si>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</si>
  <si>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</si>
  <si>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</si>
  <si>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</si>
  <si>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</si>
  <si>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</si>
  <si>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</si>
  <si>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</si>
  <si>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</si>
  <si>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</si>
  <si>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</si>
  <si>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</si>
  <si>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</si>
  <si>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</si>
  <si>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</si>
  <si>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</si>
  <si>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</si>
  <si>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</si>
  <si>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</si>
  <si>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</si>
  <si>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</si>
  <si>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</si>
  <si>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</si>
  <si>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</si>
  <si>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</si>
  <si>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</si>
  <si>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</si>
  <si>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</si>
  <si>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</si>
  <si>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</si>
  <si>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</si>
  <si>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</si>
  <si>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</si>
  <si>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</si>
  <si>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</si>
  <si>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</si>
  <si>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</si>
  <si>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</si>
  <si>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</si>
  <si>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</si>
  <si>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</si>
  <si>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</si>
  <si>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</si>
  <si>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</si>
  <si>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</si>
  <si>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</si>
  <si>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</si>
  <si>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</si>
  <si>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</si>
  <si>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</si>
  <si>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</si>
  <si>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</si>
  <si>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</si>
  <si>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</si>
  <si>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</si>
  <si>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</si>
  <si>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</si>
  <si>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</si>
  <si>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</si>
  <si>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</si>
  <si>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</si>
  <si>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</si>
  <si>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</si>
  <si>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</si>
  <si>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</si>
  <si>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</si>
  <si>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</si>
  <si>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</si>
  <si>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</si>
  <si>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</si>
  <si>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</si>
  <si>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</si>
  <si>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</si>
  <si>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</si>
  <si>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</si>
  <si>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</si>
  <si>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</si>
  <si>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</si>
  <si>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</si>
  <si>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</si>
  <si>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</si>
  <si>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</si>
  <si>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</si>
  <si>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</si>
  <si>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</si>
  <si>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</si>
  <si>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</si>
  <si>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</si>
  <si>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</si>
  <si>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</si>
  <si>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</si>
  <si>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</si>
  <si>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</si>
  <si>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</si>
  <si>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</si>
  <si>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</si>
  <si>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</si>
  <si>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</si>
  <si>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</si>
  <si>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</si>
  <si>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</si>
  <si>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</si>
  <si>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</si>
  <si>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</si>
  <si>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</si>
  <si>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</si>
  <si>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</si>
  <si>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</si>
  <si>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</si>
  <si>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</si>
  <si>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</si>
  <si>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</si>
  <si>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</si>
  <si>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</si>
  <si>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</si>
  <si>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</si>
  <si>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</si>
  <si>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</si>
  <si>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</si>
  <si>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</si>
  <si>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</si>
  <si>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</si>
  <si>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</si>
  <si>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</si>
  <si>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</si>
  <si>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</si>
  <si>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</si>
  <si>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</si>
  <si>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</si>
  <si>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</si>
  <si>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</si>
  <si>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</si>
  <si>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</si>
  <si>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</si>
  <si>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</si>
  <si>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</si>
  <si>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</si>
  <si>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</si>
  <si>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</si>
  <si>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</si>
  <si>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</si>
  <si>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</si>
  <si>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</si>
  <si>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</si>
  <si>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</si>
  <si>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</si>
  <si>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</si>
  <si>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</si>
  <si>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</si>
  <si>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</si>
  <si>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</si>
  <si>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</si>
  <si>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</si>
  <si>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</si>
  <si>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</si>
  <si>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</si>
  <si>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</si>
  <si>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</si>
  <si>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</si>
  <si>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</si>
  <si>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</si>
  <si>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</si>
  <si>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</si>
  <si>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</si>
  <si>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</si>
  <si>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</si>
  <si>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</si>
  <si>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</si>
  <si>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</si>
  <si>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</si>
  <si>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</si>
  <si>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</si>
  <si>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</si>
  <si>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</si>
  <si>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</si>
  <si>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</si>
  <si>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</si>
  <si>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</si>
  <si>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</si>
  <si>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</si>
  <si>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</si>
  <si>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</si>
  <si>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</si>
  <si>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</si>
  <si>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</si>
  <si>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</si>
  <si>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</si>
  <si>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</si>
  <si>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</si>
  <si>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</si>
  <si>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</si>
  <si>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</si>
  <si>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</si>
  <si>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</si>
  <si>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</si>
  <si>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</si>
  <si>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</si>
  <si>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</si>
  <si>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</si>
  <si>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</si>
  <si>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</si>
  <si>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</si>
  <si>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</si>
  <si>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</si>
  <si>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</si>
  <si>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</si>
  <si>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</si>
  <si>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</si>
  <si>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</si>
  <si>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</si>
  <si>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</si>
  <si>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</si>
  <si>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</si>
  <si>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</si>
  <si>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</si>
  <si>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</si>
  <si>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</si>
  <si>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</si>
  <si>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</si>
  <si>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</si>
  <si>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</si>
  <si>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</si>
  <si>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</si>
  <si>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</si>
  <si>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</si>
  <si>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</si>
  <si>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</si>
  <si>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</si>
  <si>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</si>
  <si>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</si>
  <si>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</si>
  <si>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</si>
  <si>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</si>
  <si>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</si>
  <si>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</si>
  <si>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</si>
  <si>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</si>
  <si>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</si>
  <si>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</si>
  <si>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</si>
  <si>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</si>
  <si>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</si>
  <si>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</si>
  <si>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</si>
  <si>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</si>
  <si>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</si>
  <si>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</si>
  <si>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</si>
  <si>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</si>
  <si>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</si>
  <si>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</si>
  <si>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</si>
  <si>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</si>
  <si>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</si>
  <si>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</si>
  <si>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</si>
  <si>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</si>
  <si>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</si>
  <si>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</si>
  <si>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</si>
  <si>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</si>
  <si>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</si>
  <si>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</si>
  <si>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</si>
  <si>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</si>
  <si>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</si>
  <si>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</si>
  <si>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</si>
  <si>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</si>
  <si>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</si>
  <si>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</si>
  <si>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</si>
  <si>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</si>
  <si>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</si>
  <si>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</si>
  <si>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</si>
  <si>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</si>
  <si>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</si>
  <si>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</si>
  <si>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</si>
  <si>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</si>
  <si>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</si>
  <si>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</si>
  <si>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</si>
  <si>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</si>
  <si>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</si>
  <si>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</si>
  <si>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</si>
  <si>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</si>
  <si>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</si>
  <si>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</si>
  <si>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</si>
  <si>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</si>
  <si>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</si>
  <si>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</si>
  <si>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</si>
  <si>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</si>
  <si>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</si>
  <si>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</si>
  <si>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</si>
  <si>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</si>
  <si>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</si>
  <si>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</si>
  <si>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</si>
  <si>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</si>
  <si>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</si>
  <si>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</si>
  <si>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</si>
  <si>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</si>
  <si>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</si>
  <si>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</si>
  <si>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</si>
  <si>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</si>
  <si>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</si>
  <si>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</si>
  <si>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</si>
  <si>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</si>
  <si>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</si>
  <si>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</si>
  <si>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</si>
  <si>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</si>
  <si>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</si>
  <si>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</si>
  <si>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</si>
  <si>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</si>
  <si>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</si>
  <si>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</si>
  <si>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</si>
  <si>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</si>
  <si>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</si>
  <si>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</si>
  <si>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</si>
  <si>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</si>
  <si>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</si>
  <si>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</si>
  <si>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</si>
  <si>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</si>
  <si>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</si>
  <si>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</si>
  <si>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</si>
  <si>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</si>
  <si>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</si>
  <si>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</si>
  <si>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</si>
  <si>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</si>
  <si>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</si>
  <si>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</si>
  <si>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</si>
  <si>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</si>
  <si>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</si>
  <si>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</si>
  <si>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</si>
  <si>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</si>
  <si>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</si>
  <si>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</si>
  <si>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</si>
  <si>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</si>
  <si>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</si>
  <si>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</si>
  <si>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</si>
  <si>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</si>
  <si>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</si>
  <si>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</si>
  <si>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</si>
  <si>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</si>
  <si>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</si>
  <si>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</si>
  <si>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</si>
  <si>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</si>
  <si>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</si>
  <si>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</si>
  <si>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</si>
  <si>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</si>
  <si>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</si>
  <si>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</si>
  <si>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</si>
  <si>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</si>
  <si>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</si>
  <si>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</si>
  <si>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</si>
  <si>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</si>
  <si>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</si>
  <si>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</si>
  <si>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</si>
  <si>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</si>
  <si>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</si>
  <si>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</si>
  <si>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</si>
  <si>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</si>
  <si>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</si>
  <si>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</si>
  <si>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</si>
  <si>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</si>
  <si>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</si>
  <si>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</si>
  <si>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</si>
  <si>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</si>
  <si>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</si>
  <si>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</si>
  <si>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</si>
  <si>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</si>
  <si>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</si>
  <si>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</si>
  <si>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</si>
  <si>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</si>
  <si>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</si>
  <si>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</si>
  <si>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</si>
  <si>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</si>
  <si>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</si>
  <si>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</si>
  <si>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</si>
  <si>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</si>
  <si>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</si>
  <si>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</si>
  <si>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</si>
  <si>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</si>
  <si>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</si>
  <si>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</si>
  <si>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</si>
  <si>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</si>
  <si>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</si>
  <si>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</si>
  <si>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</si>
  <si>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</si>
  <si>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</si>
  <si>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</si>
  <si>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</si>
  <si>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</si>
  <si>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</si>
  <si>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</si>
  <si>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</si>
  <si>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</si>
  <si>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</si>
  <si>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</si>
  <si>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</si>
  <si>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</si>
  <si>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</si>
  <si>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</si>
  <si>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</si>
  <si>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</si>
  <si>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</si>
  <si>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</si>
  <si>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</si>
  <si>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</si>
  <si>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</si>
  <si>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</si>
  <si>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</si>
  <si>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</si>
  <si>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</si>
  <si>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</si>
  <si>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</si>
  <si>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</si>
  <si>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</si>
  <si>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</si>
  <si>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</si>
  <si>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</si>
  <si>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</si>
  <si>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</si>
  <si>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</si>
  <si>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</si>
  <si>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</si>
  <si>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</si>
  <si>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</si>
  <si>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</si>
  <si>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</si>
  <si>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</si>
  <si>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</si>
  <si>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</si>
  <si>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</si>
  <si>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</si>
  <si>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</si>
  <si>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</si>
  <si>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</si>
  <si>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</si>
  <si>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</si>
  <si>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</si>
  <si>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</si>
  <si>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</si>
  <si>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</si>
  <si>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</si>
  <si>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</si>
  <si>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</si>
  <si>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</si>
  <si>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</si>
  <si>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</si>
  <si>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</si>
  <si>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</si>
  <si>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</si>
  <si>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</si>
  <si>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</si>
  <si>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</si>
  <si>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</si>
  <si>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</si>
  <si>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</si>
  <si>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</si>
  <si>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</si>
  <si>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</si>
  <si>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</si>
  <si>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</si>
  <si>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</si>
  <si>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</si>
  <si>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</si>
  <si>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</si>
  <si>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</si>
  <si>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</si>
  <si>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</si>
  <si>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</si>
  <si>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</si>
  <si>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</si>
  <si>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</si>
  <si>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</si>
  <si>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</si>
  <si>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</si>
  <si>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</si>
  <si>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</si>
  <si>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</si>
  <si>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</si>
  <si>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</si>
  <si>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</si>
  <si>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</si>
  <si>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</si>
  <si>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</si>
  <si>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</si>
  <si>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</si>
  <si>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</si>
  <si>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</si>
  <si>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</si>
  <si>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</si>
  <si>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</si>
  <si>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</si>
  <si>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</si>
  <si>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</si>
  <si>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</si>
  <si>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</si>
  <si>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</si>
  <si>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</si>
  <si>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</si>
  <si>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</si>
  <si>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</si>
  <si>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</si>
  <si>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</si>
  <si>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</si>
  <si>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</si>
  <si>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</si>
  <si>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</si>
  <si>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</si>
  <si>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</si>
  <si>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</si>
  <si>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</si>
  <si>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</si>
  <si>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</si>
  <si>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</si>
  <si>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</si>
  <si>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</si>
  <si>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</si>
  <si>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</si>
  <si>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</si>
  <si>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</si>
  <si>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</si>
  <si>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</si>
  <si>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</si>
  <si>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</si>
  <si>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</si>
  <si>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</si>
  <si>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</si>
  <si>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</si>
  <si>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</si>
  <si>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</si>
  <si>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</si>
  <si>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</si>
  <si>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</si>
  <si>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</si>
  <si>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</si>
  <si>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</si>
  <si>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</si>
  <si>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</si>
  <si>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</si>
  <si>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</si>
  <si>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</si>
  <si>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</si>
  <si>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</si>
  <si>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</si>
  <si>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</si>
  <si>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</si>
  <si>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</si>
  <si>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</si>
  <si>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</si>
  <si>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</si>
  <si>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</si>
  <si>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</si>
  <si>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</si>
  <si>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</si>
  <si>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</si>
  <si>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</si>
  <si>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</si>
  <si>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</si>
  <si>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</si>
  <si>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</si>
  <si>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</si>
  <si>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</si>
  <si>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</si>
  <si>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</si>
  <si>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</si>
  <si>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</si>
  <si>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</si>
  <si>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</si>
  <si>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</si>
  <si>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</si>
  <si>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</si>
  <si>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</si>
  <si>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</si>
  <si>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</si>
  <si>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</si>
  <si>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</si>
  <si>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</si>
  <si>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</si>
  <si>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</si>
  <si>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</si>
  <si>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</si>
  <si>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</si>
  <si>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</si>
  <si>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</si>
  <si>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</si>
  <si>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</si>
  <si>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</si>
  <si>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</si>
  <si>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</si>
  <si>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</si>
  <si>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</si>
  <si>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</si>
  <si>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</si>
  <si>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</si>
  <si>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</si>
  <si>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</si>
  <si>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</si>
  <si>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</si>
  <si>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</si>
  <si>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</si>
  <si>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</si>
  <si>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</si>
  <si>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</si>
  <si>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</si>
  <si>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</si>
  <si>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</si>
  <si>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</si>
  <si>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</si>
  <si>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</si>
  <si>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</si>
  <si>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</si>
  <si>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</si>
  <si>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</si>
  <si>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</si>
  <si>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</si>
  <si>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</si>
  <si>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</si>
  <si>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</si>
  <si>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</si>
  <si>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</si>
  <si>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</si>
  <si>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</si>
  <si>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</si>
  <si>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</si>
  <si>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</si>
  <si>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</si>
  <si>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</si>
  <si>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</si>
  <si>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</si>
  <si>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</si>
  <si>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</si>
  <si>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</si>
  <si>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</si>
  <si>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</si>
  <si>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</si>
  <si>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</si>
  <si>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</si>
  <si>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</si>
  <si>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</si>
  <si>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</si>
  <si>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</si>
  <si>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</si>
  <si>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</si>
  <si>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</si>
  <si>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</si>
  <si>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</si>
  <si>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</si>
  <si>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</si>
  <si>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</si>
  <si>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</si>
  <si>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</si>
  <si>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</si>
  <si>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</si>
  <si>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</si>
  <si>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</si>
  <si>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</si>
  <si>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</si>
  <si>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</si>
  <si>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</si>
  <si>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</si>
  <si>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</si>
  <si>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</si>
  <si>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</si>
  <si>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</si>
  <si>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</si>
  <si>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</si>
  <si>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</si>
  <si>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</si>
  <si>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</si>
  <si>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</si>
  <si>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</si>
  <si>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</si>
  <si>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</si>
  <si>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</si>
  <si>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</si>
  <si>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</si>
  <si>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</si>
  <si>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</si>
  <si>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</si>
  <si>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</si>
  <si>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</si>
  <si>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</si>
  <si>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</si>
  <si>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</si>
  <si>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</si>
  <si>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</si>
  <si>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</si>
  <si>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</si>
  <si>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</si>
  <si>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</si>
  <si>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</si>
  <si>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</si>
  <si>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</si>
  <si>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</si>
  <si>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</si>
  <si>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</si>
  <si>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</si>
  <si>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</si>
  <si>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</si>
  <si>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</si>
  <si>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</si>
  <si>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</si>
  <si>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</si>
  <si>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</si>
  <si>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</si>
  <si>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</si>
  <si>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</si>
  <si>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</si>
  <si>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</si>
  <si>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</si>
  <si>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</si>
  <si>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</si>
  <si>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</si>
  <si>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</si>
  <si>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</si>
  <si>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</si>
  <si>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</si>
  <si>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</si>
  <si>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</si>
  <si>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</si>
  <si>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</si>
  <si>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</si>
  <si>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</si>
  <si>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</si>
  <si>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</si>
  <si>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</si>
  <si>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</si>
  <si>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</si>
  <si>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</si>
  <si>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</si>
  <si>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</si>
  <si>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</si>
  <si>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</si>
  <si>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</si>
  <si>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</si>
  <si>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</si>
  <si>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</si>
  <si>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</si>
  <si>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</si>
  <si>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</si>
  <si>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</si>
  <si>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</si>
  <si>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</si>
  <si>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</si>
  <si>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</si>
  <si>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</si>
  <si>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</si>
  <si>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</si>
  <si>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</si>
  <si>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</si>
  <si>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</si>
  <si>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</si>
  <si>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</si>
  <si>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</si>
  <si>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</si>
  <si>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</si>
  <si>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</si>
  <si>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</si>
  <si>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</si>
  <si>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</si>
  <si>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</si>
  <si>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</si>
  <si>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</si>
  <si>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</si>
  <si>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</si>
  <si>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</si>
  <si>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</si>
  <si>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</si>
  <si>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</si>
  <si>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</si>
  <si>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</si>
  <si>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</si>
  <si>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</si>
  <si>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</si>
  <si>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</si>
  <si>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</si>
  <si>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</si>
  <si>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</si>
  <si>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</si>
  <si>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</si>
  <si>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</si>
  <si>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</si>
  <si>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</si>
  <si>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</si>
  <si>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</si>
  <si>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</si>
  <si>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</si>
  <si>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</si>
  <si>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</si>
  <si>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</si>
  <si>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</si>
  <si>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</si>
  <si>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</si>
  <si>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</si>
  <si>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</si>
  <si>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</si>
  <si>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</si>
  <si>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</si>
  <si>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</si>
  <si>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</si>
  <si>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</si>
  <si>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</si>
  <si>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</si>
  <si>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</si>
  <si>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</si>
  <si>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</si>
  <si>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</si>
  <si>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</si>
  <si>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</si>
  <si>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</si>
  <si>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</si>
  <si>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</si>
  <si>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</si>
  <si>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</si>
  <si>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</si>
  <si>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</si>
  <si>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</si>
  <si>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</si>
  <si>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</si>
  <si>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</si>
  <si>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</si>
  <si>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</si>
  <si>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</si>
  <si>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</si>
  <si>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</si>
  <si>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</si>
  <si>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</si>
  <si>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</si>
  <si>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</si>
  <si>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</si>
  <si>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</si>
  <si>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</si>
  <si>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</si>
  <si>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</si>
  <si>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</si>
  <si>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</si>
  <si>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</si>
  <si>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</si>
  <si>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</si>
  <si>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</si>
  <si>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</si>
  <si>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</si>
  <si>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</si>
  <si>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</si>
  <si>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</si>
  <si>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</si>
  <si>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</si>
  <si>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</si>
  <si>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</si>
  <si>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</si>
  <si>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</si>
  <si>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</si>
  <si>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</si>
  <si>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</si>
  <si>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</si>
  <si>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</si>
  <si>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</si>
  <si>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</si>
  <si>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</si>
  <si>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</si>
  <si>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</si>
  <si>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</si>
  <si>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</si>
  <si>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</si>
  <si>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</si>
  <si>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</si>
  <si>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</si>
  <si>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</si>
  <si>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</si>
  <si>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</si>
  <si>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</si>
  <si>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</si>
  <si>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</si>
  <si>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</si>
  <si>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</si>
  <si>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</si>
  <si>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</si>
  <si>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</si>
  <si>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</si>
  <si>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</si>
  <si>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</si>
  <si>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</si>
  <si>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</si>
  <si>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</si>
  <si>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</si>
  <si>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</si>
  <si>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</si>
  <si>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</si>
  <si>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</si>
  <si>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</si>
  <si>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</si>
  <si>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</si>
  <si>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</si>
  <si>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</si>
  <si>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</si>
  <si>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</si>
  <si>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</si>
  <si>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</si>
  <si>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</si>
  <si>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</si>
  <si>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</si>
  <si>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</si>
  <si>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</si>
  <si>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</si>
  <si>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</si>
  <si>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</si>
  <si>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</si>
  <si>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</si>
  <si>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</si>
  <si>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</si>
  <si>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</si>
  <si>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</si>
  <si>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</si>
  <si>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</si>
  <si>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</si>
  <si>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</si>
  <si>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</si>
  <si>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</si>
  <si>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</si>
  <si>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</si>
  <si>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</si>
  <si>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</si>
  <si>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</si>
  <si>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</si>
  <si>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</si>
  <si>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</si>
  <si>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</si>
  <si>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</si>
  <si>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</si>
  <si>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</si>
  <si>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</si>
  <si>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</si>
  <si>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</si>
  <si>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</si>
  <si>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</si>
  <si>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</si>
  <si>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</si>
  <si>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</si>
  <si>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</si>
  <si>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</si>
  <si>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</si>
  <si>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</si>
  <si>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</si>
  <si>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</si>
  <si>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</si>
  <si>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</si>
  <si>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</si>
  <si>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</si>
  <si>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</si>
  <si>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</si>
  <si>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</si>
  <si>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</si>
  <si>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</si>
  <si>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</si>
  <si>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</si>
  <si>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</si>
  <si>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</si>
  <si>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</si>
  <si>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</si>
  <si>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</si>
  <si>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</si>
  <si>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</si>
  <si>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</si>
  <si>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</si>
  <si>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</si>
  <si>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</si>
  <si>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</si>
  <si>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</si>
  <si>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</si>
  <si>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</si>
  <si>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</si>
  <si>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</si>
  <si>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</si>
  <si>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</si>
  <si>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</si>
  <si>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</si>
  <si>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</si>
  <si>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</si>
  <si>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</si>
  <si>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</si>
  <si>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</si>
  <si>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</si>
  <si>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</si>
  <si>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</si>
  <si>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</si>
  <si>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</si>
  <si>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</si>
  <si>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</si>
  <si>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</si>
  <si>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</si>
  <si>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</si>
  <si>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</si>
  <si>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</si>
  <si>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</si>
  <si>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</si>
  <si>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</si>
  <si>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</si>
  <si>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</si>
  <si>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</si>
  <si>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</si>
  <si>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</si>
  <si>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</si>
  <si>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</si>
  <si>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</si>
  <si>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</si>
  <si>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</si>
  <si>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</si>
  <si>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</si>
  <si>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</si>
  <si>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</si>
  <si>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</si>
  <si>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</si>
  <si>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</si>
  <si>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</si>
  <si>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</si>
  <si>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</si>
  <si>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</si>
  <si>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</si>
  <si>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</si>
  <si>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</si>
  <si>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</si>
  <si>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</si>
  <si>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</si>
  <si>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</si>
  <si>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</si>
  <si>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</si>
  <si>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</si>
  <si>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</si>
  <si>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</si>
  <si>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</si>
  <si>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</si>
  <si>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</si>
  <si>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</si>
  <si>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</si>
  <si>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</si>
  <si>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</si>
  <si>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</si>
  <si>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</si>
  <si>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</si>
  <si>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</si>
  <si>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</si>
  <si>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</si>
  <si>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</si>
  <si>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</si>
  <si>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</si>
  <si>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</si>
  <si>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</si>
  <si>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</si>
  <si>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</si>
  <si>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</si>
  <si>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</si>
  <si>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</si>
  <si>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</si>
  <si>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</si>
  <si>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</si>
  <si>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</si>
  <si>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</si>
  <si>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</si>
  <si>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</si>
  <si>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</si>
  <si>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</si>
  <si>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</si>
  <si>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</si>
  <si>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</si>
  <si>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</si>
  <si>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</si>
  <si>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</si>
  <si>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</si>
  <si>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</si>
  <si>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</si>
  <si>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</si>
  <si>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</si>
  <si>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</si>
  <si>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</si>
  <si>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</si>
  <si>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</si>
  <si>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</si>
  <si>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</si>
  <si>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</si>
  <si>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</si>
  <si>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</si>
  <si>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</si>
  <si>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</si>
  <si>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</si>
  <si>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</si>
  <si>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</si>
  <si>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</si>
  <si>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</si>
  <si>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</si>
  <si>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</si>
  <si>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</si>
  <si>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</si>
  <si>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</si>
  <si>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</si>
  <si>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</si>
  <si>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</si>
  <si>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</si>
  <si>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</si>
  <si>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</si>
  <si>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</si>
  <si>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</si>
  <si>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</si>
  <si>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</si>
  <si>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</si>
  <si>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</si>
  <si>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</si>
  <si>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</si>
  <si>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</si>
  <si>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</si>
  <si>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</si>
  <si>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</si>
  <si>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</si>
  <si>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</si>
  <si>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</si>
  <si>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</si>
  <si>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</si>
  <si>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</si>
  <si>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</si>
  <si>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</si>
  <si>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</si>
  <si>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</si>
  <si>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</si>
  <si>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</si>
  <si>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</si>
  <si>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</si>
  <si>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</si>
  <si>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</si>
  <si>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</si>
  <si>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</si>
  <si>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</si>
  <si>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</si>
  <si>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</si>
  <si>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</si>
  <si>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</si>
  <si>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</si>
  <si>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</si>
  <si>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</si>
  <si>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</si>
  <si>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</si>
  <si>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</si>
  <si>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</si>
  <si>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</si>
  <si>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</si>
  <si>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</si>
  <si>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</si>
  <si>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</si>
  <si>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</si>
  <si>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</si>
  <si>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</si>
  <si>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</si>
  <si>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</si>
  <si>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</si>
  <si>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</si>
  <si>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</si>
  <si>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</si>
  <si>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</si>
  <si>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</si>
  <si>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</si>
  <si>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</si>
  <si>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</si>
  <si>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</si>
  <si>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</si>
  <si>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</si>
  <si>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</si>
  <si>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</si>
  <si>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</si>
  <si>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</si>
  <si>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</si>
  <si>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</si>
  <si>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</si>
  <si>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</si>
  <si>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</si>
  <si>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</si>
  <si>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</si>
  <si>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</si>
  <si>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</si>
  <si>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</si>
  <si>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</si>
  <si>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</si>
  <si>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</si>
  <si>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</si>
  <si>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</si>
  <si>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</si>
  <si>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</si>
  <si>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</si>
  <si>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</si>
  <si>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</si>
  <si>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</si>
  <si>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</si>
  <si>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</si>
  <si>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</si>
  <si>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</si>
  <si>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</si>
  <si>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</si>
  <si>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</si>
  <si>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</si>
  <si>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</si>
  <si>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</si>
  <si>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</si>
  <si>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</si>
  <si>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</si>
  <si>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</si>
  <si>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</si>
  <si>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</si>
  <si>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</si>
  <si>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</si>
  <si>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</si>
  <si>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</si>
  <si>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</si>
  <si>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</si>
  <si>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</si>
  <si>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</si>
  <si>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</si>
  <si>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</si>
  <si>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</si>
  <si>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</si>
  <si>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</si>
  <si>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</si>
  <si>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</si>
  <si>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</si>
  <si>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</si>
  <si>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</si>
  <si>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</si>
  <si>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</si>
  <si>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</si>
  <si>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</si>
  <si>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</si>
  <si>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</si>
  <si>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</si>
  <si>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</si>
  <si>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</si>
  <si>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</si>
  <si>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</si>
  <si>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</si>
  <si>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</si>
  <si>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</si>
  <si>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</si>
  <si>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</si>
  <si>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</si>
  <si>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</si>
  <si>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</si>
  <si>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</si>
  <si>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</si>
  <si>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</si>
  <si>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</si>
  <si>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</si>
  <si>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</si>
  <si>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</si>
  <si>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</si>
  <si>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</si>
  <si>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</si>
  <si>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</si>
  <si>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</si>
  <si>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</si>
  <si>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</si>
  <si>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</si>
  <si>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</si>
  <si>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</si>
  <si>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</si>
  <si>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</si>
  <si>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</si>
  <si>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</si>
  <si>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</si>
  <si>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</si>
  <si>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</si>
  <si>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</si>
  <si>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</si>
  <si>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</si>
  <si>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</si>
  <si>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</si>
  <si>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</si>
  <si>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</si>
  <si>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</si>
  <si>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</si>
  <si>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</si>
  <si>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</si>
  <si>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</si>
  <si>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</si>
  <si>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</si>
  <si>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</si>
  <si>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</si>
  <si>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</si>
  <si>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</si>
  <si>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</si>
  <si>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</si>
  <si>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</si>
  <si>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</si>
  <si>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</si>
  <si>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</si>
  <si>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</si>
  <si>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</si>
  <si>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</si>
  <si>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</si>
  <si>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</si>
  <si>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</si>
  <si>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</si>
  <si>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</si>
  <si>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</si>
  <si>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</si>
  <si>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</si>
  <si>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</si>
  <si>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</si>
  <si>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</si>
  <si>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</si>
  <si>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</si>
  <si>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</si>
  <si>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</si>
  <si>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</si>
  <si>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</si>
  <si>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</si>
  <si>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</si>
  <si>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</si>
  <si>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</si>
  <si>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</si>
  <si>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</si>
  <si>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</si>
  <si>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</si>
  <si>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</si>
  <si>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</si>
  <si>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</si>
  <si>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</si>
  <si>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</si>
  <si>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</si>
  <si>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</si>
  <si>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</si>
  <si>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</si>
  <si>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</si>
  <si>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</si>
  <si>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</si>
  <si>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</si>
  <si>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</si>
  <si>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</si>
  <si>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</si>
  <si>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</si>
  <si>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</si>
  <si>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</si>
  <si>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</si>
  <si>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</si>
  <si>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</si>
  <si>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</si>
  <si>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</si>
  <si>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</si>
  <si>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</si>
  <si>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</si>
  <si>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</si>
  <si>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</si>
  <si>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</si>
  <si>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</si>
  <si>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</si>
  <si>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</si>
  <si>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</si>
  <si>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</si>
  <si>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</si>
  <si>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</si>
  <si>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</si>
  <si>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</si>
  <si>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</si>
  <si>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</si>
  <si>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</si>
  <si>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</si>
  <si>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</si>
  <si>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</si>
  <si>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</si>
  <si>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</si>
  <si>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</si>
  <si>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</si>
  <si>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</si>
  <si>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</si>
  <si>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</si>
  <si>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</si>
  <si>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</si>
  <si>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</si>
  <si>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</si>
  <si>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</si>
  <si>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</si>
  <si>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</si>
  <si>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</si>
  <si>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</si>
  <si>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</si>
  <si>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</si>
  <si>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</si>
  <si>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</si>
  <si>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</si>
  <si>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</si>
  <si>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</si>
  <si>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</si>
  <si>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</si>
  <si>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</si>
  <si>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</si>
  <si>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</si>
  <si>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</si>
  <si>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</si>
  <si>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</si>
  <si>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</si>
  <si>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</si>
  <si>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</si>
  <si>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</si>
  <si>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</si>
  <si>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</si>
  <si>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</si>
  <si>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</si>
  <si>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</si>
  <si>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</si>
  <si>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</si>
  <si>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</si>
  <si>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</si>
  <si>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</si>
  <si>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</si>
  <si>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</si>
  <si>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</si>
  <si>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</si>
  <si>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</si>
  <si>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</si>
  <si>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</si>
  <si>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</si>
  <si>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</si>
  <si>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</si>
  <si>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</si>
  <si>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</si>
  <si>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</si>
  <si>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</si>
  <si>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</si>
  <si>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</si>
  <si>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</si>
  <si>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</si>
  <si>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</si>
  <si>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</si>
  <si>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</si>
  <si>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</si>
  <si>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</si>
  <si>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</si>
  <si>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</si>
  <si>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</si>
  <si>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</si>
  <si>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</si>
  <si>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</si>
  <si>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</si>
  <si>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</si>
  <si>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</si>
  <si>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</si>
  <si>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</si>
  <si>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</si>
  <si>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</si>
  <si>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</si>
  <si>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</si>
  <si>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</si>
  <si>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</si>
  <si>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</si>
  <si>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</si>
  <si>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</si>
  <si>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</si>
  <si>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</si>
  <si>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</si>
  <si>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</si>
  <si>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</si>
  <si>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</si>
  <si>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</si>
  <si>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</si>
  <si>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</si>
  <si>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</si>
  <si>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</si>
  <si>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</si>
  <si>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</si>
  <si>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</si>
  <si>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</si>
  <si>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</si>
  <si>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</si>
  <si>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</si>
  <si>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</si>
  <si>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</si>
  <si>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</si>
  <si>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</si>
  <si>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</si>
  <si>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</si>
  <si>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</si>
  <si>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</si>
  <si>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</si>
  <si>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</si>
  <si>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</si>
  <si>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</si>
  <si>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</si>
  <si>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</si>
  <si>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</si>
  <si>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</si>
  <si>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</si>
  <si>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</si>
  <si>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</si>
  <si>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</si>
  <si>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</si>
  <si>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</si>
  <si>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</si>
  <si>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</si>
  <si>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</si>
  <si>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</si>
  <si>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</si>
  <si>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</si>
  <si>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</si>
  <si>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</si>
  <si>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</si>
  <si>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</si>
  <si>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</si>
  <si>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</si>
  <si>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</si>
  <si>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</si>
  <si>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</si>
  <si>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</si>
  <si>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</si>
  <si>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</si>
  <si>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</si>
  <si>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</si>
  <si>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</si>
  <si>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</si>
  <si>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</si>
  <si>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</si>
  <si>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</si>
  <si>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</si>
  <si>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</si>
  <si>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</si>
  <si>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</si>
  <si>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</si>
  <si>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</si>
  <si>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</si>
  <si>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</si>
  <si>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</si>
  <si>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</si>
  <si>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</si>
  <si>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</si>
  <si>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</si>
  <si>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</si>
  <si>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</si>
  <si>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</si>
  <si>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</si>
  <si>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</si>
  <si>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</si>
  <si>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</si>
  <si>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</si>
  <si>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</si>
  <si>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</si>
  <si>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</si>
  <si>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</si>
  <si>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</si>
  <si>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</si>
  <si>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</si>
  <si>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</si>
  <si>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</si>
  <si>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</si>
  <si>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</si>
  <si>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</si>
  <si>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</si>
  <si>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</si>
  <si>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</si>
  <si>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</si>
  <si>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</si>
  <si>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</si>
  <si>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</si>
  <si>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</si>
  <si>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</si>
  <si>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</si>
  <si>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</si>
  <si>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</si>
  <si>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</si>
  <si>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</si>
  <si>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</si>
  <si>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</si>
  <si>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</si>
  <si>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</si>
  <si>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</si>
  <si>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</si>
  <si>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</si>
  <si>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</si>
  <si>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</si>
  <si>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</si>
  <si>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</si>
  <si>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</si>
  <si>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</si>
  <si>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</si>
  <si>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</si>
  <si>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</si>
  <si>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</si>
  <si>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</si>
  <si>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</si>
  <si>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</si>
  <si>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</si>
  <si>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</si>
  <si>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</si>
  <si>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</si>
  <si>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</si>
  <si>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</si>
  <si>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</si>
  <si>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</si>
  <si>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</si>
  <si>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</si>
  <si>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</si>
  <si>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</si>
  <si>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</si>
  <si>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</si>
  <si>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</si>
  <si>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</si>
  <si>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</si>
  <si>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</si>
  <si>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</si>
  <si>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</si>
  <si>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</si>
  <si>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</si>
  <si>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</si>
  <si>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</si>
  <si>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</si>
  <si>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</si>
  <si>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</si>
  <si>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</si>
  <si>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</si>
  <si>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</si>
  <si>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</si>
  <si>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</si>
  <si>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</si>
  <si>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</si>
  <si>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</si>
  <si>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</si>
  <si>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</si>
  <si>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</si>
  <si>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</si>
  <si>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</si>
  <si>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</si>
  <si>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</si>
  <si>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</si>
  <si>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</si>
  <si>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</si>
  <si>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</si>
  <si>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</si>
  <si>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</si>
  <si>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</si>
  <si>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</si>
  <si>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</si>
  <si>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</si>
  <si>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</si>
  <si>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</si>
  <si>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</si>
  <si>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</si>
  <si>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</si>
  <si>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</si>
  <si>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</si>
  <si>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</si>
  <si>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</si>
  <si>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</si>
  <si>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</si>
  <si>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</si>
  <si>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</si>
  <si>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</si>
  <si>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</si>
  <si>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</si>
  <si>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</si>
  <si>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</si>
  <si>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</si>
  <si>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</si>
  <si>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</si>
  <si>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</si>
  <si>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</si>
  <si>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</si>
  <si>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</si>
  <si>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</si>
  <si>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</si>
  <si>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</si>
  <si>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</si>
  <si>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</si>
  <si>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</si>
  <si>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</si>
  <si>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</si>
  <si>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</si>
  <si>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</si>
  <si>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</si>
  <si>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</si>
  <si>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</si>
  <si>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</si>
  <si>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</si>
  <si>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</si>
  <si>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</si>
  <si>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</si>
  <si>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</si>
  <si>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</si>
  <si>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</si>
  <si>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</si>
  <si>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</si>
  <si>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</si>
  <si>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</si>
  <si>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</si>
  <si>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</si>
  <si>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</si>
  <si>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</si>
  <si>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</si>
  <si>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</si>
  <si>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</si>
  <si>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</si>
  <si>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</si>
  <si>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</si>
  <si>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</si>
  <si>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</si>
  <si>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</si>
  <si>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</si>
  <si>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</si>
  <si>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</si>
  <si>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</si>
  <si>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</si>
  <si>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</si>
  <si>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</si>
  <si>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</si>
  <si>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</si>
  <si>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</si>
  <si>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</si>
  <si>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</si>
  <si>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</si>
  <si>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</si>
  <si>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</si>
  <si>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</si>
  <si>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</si>
  <si>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</si>
  <si>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</si>
  <si>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</si>
  <si>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</si>
  <si>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</si>
  <si>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</si>
  <si>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</si>
  <si>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</si>
  <si>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</si>
  <si>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</si>
  <si>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</si>
  <si>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</si>
  <si>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</si>
  <si>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</si>
  <si>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</si>
  <si>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</si>
  <si>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</si>
  <si>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</si>
  <si>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</si>
  <si>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</si>
  <si>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</si>
  <si>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</si>
  <si>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</si>
  <si>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</si>
  <si>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</si>
  <si>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</si>
  <si>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</si>
  <si>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</si>
  <si>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</si>
  <si>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</si>
  <si>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</si>
  <si>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</si>
  <si>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</si>
  <si>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</si>
  <si>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</si>
  <si>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</si>
  <si>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</si>
  <si>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</si>
  <si>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</si>
  <si>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</si>
  <si>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</si>
  <si>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</si>
  <si>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</si>
  <si>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</si>
  <si>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</si>
  <si>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</si>
  <si>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</si>
  <si>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</si>
  <si>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</si>
  <si>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</si>
  <si>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</si>
  <si>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</si>
  <si>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</si>
  <si>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</si>
  <si>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</si>
  <si>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</si>
  <si>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</si>
  <si>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</si>
  <si>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</si>
  <si>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</si>
  <si>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</si>
  <si>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</si>
  <si>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</si>
  <si>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</si>
  <si>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</si>
  <si>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</si>
  <si>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</si>
  <si>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</si>
  <si>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</si>
  <si>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</si>
  <si>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</si>
  <si>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</si>
  <si>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</si>
  <si>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</si>
  <si>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</si>
  <si>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</si>
  <si>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</si>
  <si>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</si>
  <si>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</si>
  <si>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</si>
  <si>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</si>
  <si>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</si>
  <si>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</si>
  <si>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</si>
  <si>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</si>
  <si>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</si>
  <si>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</si>
  <si>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</si>
  <si>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</si>
  <si>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</si>
  <si>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</si>
  <si>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</si>
  <si>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</si>
  <si>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</si>
  <si>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</si>
  <si>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</si>
  <si>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</si>
  <si>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</si>
  <si>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</si>
  <si>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</si>
  <si>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</si>
  <si>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</si>
  <si>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</si>
  <si>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</si>
  <si>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</si>
  <si>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</si>
  <si>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</si>
  <si>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</si>
  <si>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</si>
  <si>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</si>
  <si>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</si>
  <si>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</si>
  <si>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</si>
  <si>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</si>
  <si>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</si>
  <si>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</si>
  <si>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</si>
  <si>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</si>
  <si>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</si>
  <si>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</si>
  <si>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</si>
  <si>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</si>
  <si>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</si>
  <si>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</si>
  <si>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</si>
  <si>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</si>
  <si>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</si>
  <si>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</si>
  <si>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</si>
  <si>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</si>
  <si>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</si>
  <si>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</si>
  <si>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</si>
  <si>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</si>
  <si>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</si>
  <si>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</si>
  <si>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</si>
  <si>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</si>
  <si>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</si>
  <si>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</si>
  <si>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</si>
  <si>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</si>
  <si>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</si>
  <si>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</si>
  <si>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</si>
  <si>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</si>
  <si>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</si>
  <si>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</si>
  <si>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</si>
  <si>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</si>
  <si>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</si>
  <si>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</si>
  <si>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</si>
  <si>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</si>
  <si>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</si>
  <si>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</si>
  <si>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</si>
  <si>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</si>
  <si>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</si>
  <si>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</si>
  <si>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</si>
  <si>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</si>
  <si>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</si>
  <si>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</si>
  <si>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</si>
  <si>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</si>
  <si>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</si>
  <si>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</si>
  <si>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</si>
  <si>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</si>
  <si>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</si>
  <si>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</si>
  <si>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</si>
  <si>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</si>
  <si>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</si>
  <si>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</si>
  <si>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</si>
  <si>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</si>
  <si>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</si>
  <si>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</si>
  <si>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</si>
  <si>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</si>
  <si>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</si>
  <si>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</si>
  <si>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</si>
  <si>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</si>
  <si>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</si>
  <si>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</si>
  <si>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</si>
  <si>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</si>
  <si>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</si>
  <si>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</si>
  <si>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</si>
  <si>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</si>
  <si>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</si>
  <si>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</si>
  <si>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</si>
  <si>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</si>
  <si>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</si>
  <si>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</si>
  <si>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</si>
  <si>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</si>
  <si>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</si>
  <si>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</si>
  <si>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</si>
  <si>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</si>
  <si>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</si>
  <si>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</si>
  <si>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</si>
  <si>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</si>
  <si>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</si>
  <si>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</si>
  <si>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</si>
  <si>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</si>
  <si>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</si>
  <si>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</si>
  <si>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</si>
  <si>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</si>
  <si>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</si>
  <si>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</si>
  <si>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</si>
  <si>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</si>
  <si>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</si>
  <si>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</si>
  <si>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</si>
  <si>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</si>
  <si>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</si>
  <si>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</si>
  <si>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</si>
  <si>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</si>
  <si>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</si>
  <si>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</si>
  <si>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</si>
  <si>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</si>
  <si>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</si>
  <si>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</si>
  <si>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</si>
  <si>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</si>
  <si>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</si>
  <si>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</si>
  <si>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</si>
  <si>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</si>
  <si>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</si>
  <si>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</si>
  <si>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</si>
  <si>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</si>
  <si>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</si>
  <si>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</si>
  <si>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</si>
  <si>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</si>
  <si>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</si>
  <si>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</si>
  <si>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</si>
  <si>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</si>
  <si>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</si>
  <si>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</si>
  <si>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</si>
  <si>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</si>
  <si>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</si>
  <si>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</si>
  <si>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</si>
  <si>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</si>
  <si>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</si>
  <si>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</si>
  <si>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</si>
  <si>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</si>
  <si>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</si>
  <si>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</si>
  <si>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</si>
  <si>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</si>
  <si>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</si>
  <si>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</si>
  <si>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</si>
  <si>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</si>
  <si>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</si>
  <si>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</si>
  <si>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</si>
  <si>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</si>
  <si>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</si>
  <si>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</si>
  <si>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</si>
  <si>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</si>
  <si>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</si>
  <si>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</si>
  <si>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</si>
  <si>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</si>
  <si>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</si>
  <si>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</si>
  <si>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</si>
  <si>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</si>
  <si>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</si>
  <si>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</si>
  <si>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</si>
  <si>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</si>
  <si>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</si>
  <si>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</si>
  <si>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</si>
  <si>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</si>
  <si>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</si>
  <si>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</si>
  <si>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</si>
  <si>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</si>
  <si>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</si>
  <si>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</si>
  <si>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</si>
  <si>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</si>
  <si>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</si>
  <si>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</si>
  <si>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</si>
  <si>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</si>
  <si>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</si>
  <si>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</si>
  <si>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</si>
  <si>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</si>
  <si>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</si>
  <si>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</si>
  <si>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</si>
  <si>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</si>
  <si>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</si>
  <si>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</si>
  <si>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</si>
  <si>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</si>
  <si>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</si>
  <si>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</si>
  <si>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</si>
  <si>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</si>
  <si>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</si>
  <si>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</si>
  <si>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</si>
  <si>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</si>
  <si>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</si>
  <si>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</si>
  <si>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</si>
  <si>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</si>
  <si>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</si>
  <si>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</si>
  <si>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</si>
  <si>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</si>
  <si>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</si>
  <si>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</si>
  <si>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</si>
  <si>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</si>
  <si>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</si>
  <si>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</si>
  <si>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</si>
  <si>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</si>
  <si>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</si>
  <si>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</si>
  <si>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</si>
  <si>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</si>
  <si>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</si>
  <si>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</si>
  <si>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</si>
  <si>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</si>
  <si>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</si>
  <si>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</si>
  <si>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</si>
  <si>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</si>
  <si>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</si>
  <si>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</si>
  <si>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</si>
  <si>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</si>
  <si>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</si>
  <si>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</si>
  <si>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</si>
  <si>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</si>
  <si>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</si>
  <si>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</si>
  <si>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</si>
  <si>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</si>
  <si>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</si>
  <si>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</si>
  <si>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</si>
  <si>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</si>
  <si>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</si>
  <si>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</si>
  <si>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</si>
  <si>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</si>
  <si>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</si>
  <si>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</si>
  <si>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</si>
  <si>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</si>
  <si>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</si>
  <si>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</si>
  <si>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</si>
  <si>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</si>
  <si>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</si>
  <si>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</si>
  <si>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</si>
  <si>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</si>
  <si>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</si>
  <si>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</si>
  <si>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</si>
  <si>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</si>
  <si>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</si>
  <si>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</si>
  <si>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</si>
  <si>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</si>
  <si>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</si>
  <si>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</si>
  <si>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</si>
  <si>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</si>
  <si>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</si>
  <si>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</si>
  <si>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</si>
  <si>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</si>
  <si>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</si>
  <si>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</si>
  <si>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</si>
  <si>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</si>
  <si>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</si>
  <si>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</si>
  <si>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</si>
  <si>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</si>
  <si>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</si>
  <si>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</si>
  <si>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</si>
  <si>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</si>
  <si>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</si>
  <si>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</si>
  <si>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</si>
  <si>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</si>
  <si>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</si>
  <si>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</si>
  <si>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</si>
  <si>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</si>
  <si>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</si>
  <si>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</si>
  <si>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</si>
  <si>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</si>
  <si>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</si>
  <si>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</si>
  <si>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</si>
  <si>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</si>
  <si>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</si>
  <si>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</si>
  <si>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</si>
  <si>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</si>
  <si>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</si>
  <si>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</si>
  <si>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</si>
  <si>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</si>
  <si>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</si>
  <si>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</si>
  <si>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</si>
  <si>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</si>
  <si>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</si>
  <si>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</si>
  <si>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</si>
  <si>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</si>
  <si>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</si>
  <si>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</si>
  <si>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</si>
  <si>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</si>
  <si>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</si>
  <si>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</si>
  <si>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</si>
  <si>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</si>
  <si>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</si>
  <si>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</si>
  <si>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</si>
  <si>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</si>
  <si>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</si>
  <si>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</si>
  <si>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</si>
  <si>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</si>
  <si>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</si>
  <si>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</si>
  <si>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</si>
  <si>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</si>
  <si>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</si>
  <si>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</si>
  <si>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</si>
  <si>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</si>
  <si>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</si>
  <si>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</si>
  <si>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</si>
  <si>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</si>
  <si>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</si>
  <si>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</si>
  <si>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</si>
  <si>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</si>
  <si>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</si>
  <si>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</si>
  <si>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</si>
  <si>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</si>
  <si>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</si>
  <si>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</si>
  <si>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</si>
  <si>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</si>
  <si>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</si>
  <si>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</si>
  <si>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</si>
  <si>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</si>
  <si>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</si>
  <si>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</si>
  <si>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</si>
  <si>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</si>
  <si>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</si>
  <si>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</si>
  <si>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</si>
  <si>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</si>
  <si>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</si>
  <si>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</si>
  <si>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</si>
  <si>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</si>
  <si>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</si>
  <si>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</si>
  <si>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</si>
  <si>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</si>
  <si>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</si>
  <si>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</si>
  <si>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</si>
  <si>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</si>
  <si>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</si>
  <si>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</si>
  <si>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</si>
  <si>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</si>
  <si>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</si>
  <si>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</si>
  <si>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</si>
  <si>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</si>
  <si>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</si>
  <si>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</si>
  <si>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</si>
  <si>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</si>
  <si>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</si>
  <si>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</si>
  <si>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</si>
  <si>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</si>
  <si>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</si>
  <si>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</si>
  <si>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</si>
  <si>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</si>
  <si>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</si>
  <si>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</si>
  <si>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</si>
  <si>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</si>
  <si>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</si>
  <si>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</si>
  <si>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</si>
  <si>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</si>
  <si>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</si>
  <si>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</si>
  <si>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</si>
  <si>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</si>
  <si>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</si>
  <si>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</si>
  <si>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</si>
  <si>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</si>
  <si>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</si>
  <si>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</si>
  <si>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</si>
  <si>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</si>
  <si>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</si>
  <si>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</si>
  <si>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</si>
  <si>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</si>
  <si>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</si>
  <si>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</si>
  <si>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</si>
  <si>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</si>
  <si>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</si>
  <si>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</si>
  <si>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</si>
  <si>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</si>
  <si>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</si>
  <si>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</si>
  <si>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</si>
  <si>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</si>
  <si>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</si>
  <si>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</si>
  <si>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</si>
  <si>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</si>
  <si>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</si>
  <si>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</si>
  <si>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</si>
  <si>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</si>
  <si>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</si>
  <si>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</si>
  <si>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</si>
  <si>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</si>
  <si>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</si>
  <si>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</si>
  <si>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</si>
  <si>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</si>
  <si>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</si>
  <si>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</si>
  <si>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</si>
  <si>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</si>
  <si>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</si>
  <si>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</si>
  <si>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</si>
  <si>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</si>
  <si>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</si>
  <si>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</si>
  <si>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</si>
  <si>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</si>
  <si>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</si>
  <si>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</si>
  <si>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</si>
  <si>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</si>
  <si>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</si>
  <si>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</si>
  <si>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</si>
  <si>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</si>
  <si>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</si>
  <si>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</si>
  <si>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</si>
  <si>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</si>
  <si>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</si>
  <si>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</si>
  <si>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</si>
  <si>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</si>
  <si>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</si>
  <si>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</si>
  <si>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</si>
  <si>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</si>
  <si>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</si>
  <si>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</si>
  <si>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</si>
  <si>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</si>
  <si>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</si>
  <si>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</si>
  <si>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</si>
  <si>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</si>
  <si>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</si>
  <si>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</si>
  <si>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</si>
  <si>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</si>
  <si>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</si>
  <si>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</si>
  <si>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</si>
  <si>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</si>
  <si>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</si>
  <si>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</si>
  <si>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</si>
  <si>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</si>
  <si>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</si>
  <si>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</si>
  <si>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</si>
  <si>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</si>
  <si>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</si>
  <si>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</si>
  <si>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</si>
  <si>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</si>
  <si>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</si>
  <si>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</si>
  <si>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</si>
  <si>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</si>
  <si>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</si>
  <si>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</si>
  <si>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</si>
  <si>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</si>
  <si>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</si>
  <si>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</si>
  <si>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</si>
  <si>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</si>
  <si>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</si>
  <si>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</si>
  <si>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</si>
  <si>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</si>
  <si>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</si>
  <si>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</si>
  <si>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</si>
  <si>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</si>
  <si>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</si>
  <si>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</si>
  <si>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</si>
  <si>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</si>
  <si>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</si>
  <si>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</si>
  <si>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</si>
  <si>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</si>
  <si>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</si>
  <si>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</si>
  <si>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</si>
  <si>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</si>
  <si>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</si>
  <si>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</si>
  <si>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</si>
  <si>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</si>
  <si>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</si>
  <si>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</si>
  <si>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</si>
  <si>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</si>
  <si>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</si>
  <si>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</si>
  <si>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</si>
  <si>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</si>
  <si>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</si>
  <si>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</si>
  <si>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</si>
  <si>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</si>
  <si>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</si>
  <si>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</si>
  <si>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</si>
  <si>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</si>
  <si>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</si>
  <si>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</si>
  <si>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</si>
  <si>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</si>
  <si>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</si>
  <si>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</si>
  <si>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</si>
  <si>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</si>
  <si>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</si>
  <si>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</si>
  <si>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</si>
  <si>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</si>
  <si>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</si>
  <si>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</si>
  <si>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</si>
  <si>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</si>
  <si>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</si>
  <si>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</si>
  <si>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</si>
  <si>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</si>
  <si>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</si>
  <si>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</si>
  <si>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</si>
  <si>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</si>
  <si>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</si>
  <si>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</si>
  <si>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</si>
  <si>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</si>
  <si>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</si>
  <si>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</si>
  <si>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</si>
  <si>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</si>
  <si>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</si>
  <si>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</si>
  <si>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</si>
  <si>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</si>
  <si>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</si>
  <si>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</si>
  <si>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</si>
  <si>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</si>
  <si>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</si>
  <si>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</si>
  <si>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</si>
  <si>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</si>
  <si>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</si>
  <si>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</si>
  <si>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</si>
  <si>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</si>
  <si>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</si>
  <si>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</si>
  <si>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</si>
  <si>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</si>
  <si>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</si>
  <si>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</si>
  <si>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</si>
  <si>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</si>
  <si>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</si>
  <si>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</si>
  <si>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</si>
  <si>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</si>
  <si>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</si>
  <si>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</si>
  <si>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</si>
  <si>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</si>
  <si>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</si>
  <si>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</si>
  <si>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</si>
  <si>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</si>
  <si>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</si>
  <si>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</si>
  <si>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</si>
  <si>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</si>
  <si>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</si>
  <si>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</si>
  <si>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</si>
  <si>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</si>
  <si>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</si>
  <si>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</si>
  <si>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</si>
  <si>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</si>
  <si>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</si>
  <si>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</si>
  <si>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</si>
  <si>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</si>
  <si>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</si>
  <si>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</si>
  <si>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</si>
  <si>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</si>
  <si>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</si>
  <si>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</si>
  <si>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</si>
  <si>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</si>
  <si>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</si>
  <si>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</si>
  <si>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</si>
  <si>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</si>
  <si>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</si>
  <si>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</si>
  <si>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</si>
  <si>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</si>
  <si>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</si>
  <si>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</si>
  <si>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</si>
  <si>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</si>
  <si>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</si>
  <si>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</si>
  <si>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</si>
  <si>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</si>
  <si>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</si>
  <si>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</si>
  <si>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</si>
  <si>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</si>
  <si>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</si>
  <si>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</si>
  <si>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</si>
  <si>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</si>
  <si>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</si>
  <si>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</si>
  <si>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</si>
  <si>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</si>
  <si>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</si>
  <si>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</si>
  <si>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</si>
  <si>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</si>
  <si>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</si>
  <si>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</si>
  <si>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</si>
  <si>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</si>
  <si>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</si>
  <si>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</si>
  <si>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</si>
  <si>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</si>
  <si>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</si>
  <si>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</si>
  <si>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</si>
  <si>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</si>
  <si>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</si>
  <si>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</si>
  <si>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</si>
  <si>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</si>
  <si>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</si>
  <si>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</si>
  <si>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</si>
  <si>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</si>
  <si>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</si>
  <si>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</si>
  <si>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</si>
  <si>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</si>
  <si>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</si>
  <si>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</si>
  <si>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</si>
  <si>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</si>
  <si>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</si>
  <si>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</si>
  <si>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</si>
  <si>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</si>
  <si>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</si>
  <si>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</si>
  <si>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</si>
  <si>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</si>
  <si>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</si>
  <si>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</si>
  <si>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</si>
  <si>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</si>
  <si>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</si>
  <si>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</si>
  <si>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</si>
  <si>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</si>
  <si>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</si>
  <si>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</si>
  <si>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</si>
  <si>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</si>
  <si>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</si>
  <si>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</si>
  <si>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</si>
  <si>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</si>
  <si>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</si>
  <si>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</si>
  <si>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</si>
  <si>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</si>
  <si>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</si>
  <si>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</si>
  <si>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</si>
  <si>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</si>
  <si>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</si>
  <si>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</si>
  <si>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</si>
  <si>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</si>
  <si>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</si>
  <si>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</si>
  <si>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</si>
  <si>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</si>
  <si>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</si>
  <si>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</si>
  <si>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</si>
  <si>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</si>
  <si>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</si>
  <si>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</si>
  <si>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</si>
  <si>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</si>
  <si>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</si>
  <si>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</si>
  <si>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</si>
  <si>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</si>
  <si>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</si>
  <si>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</si>
  <si>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</si>
  <si>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</si>
  <si>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</si>
  <si>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</si>
  <si>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</si>
  <si>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</si>
  <si>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</si>
  <si>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</si>
  <si>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</si>
  <si>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</si>
  <si>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</si>
  <si>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</si>
  <si>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</si>
  <si>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</si>
  <si>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</si>
  <si>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</si>
  <si>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</si>
  <si>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</si>
  <si>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</si>
  <si>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</si>
  <si>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</si>
  <si>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</si>
  <si>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</si>
  <si>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</si>
  <si>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</si>
  <si>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</si>
  <si>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</si>
  <si>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</si>
  <si>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</si>
  <si>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</si>
  <si>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</si>
  <si>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</si>
  <si>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</si>
  <si>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</si>
  <si>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</si>
  <si>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</si>
  <si>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</si>
  <si>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</si>
  <si>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</si>
  <si>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</si>
  <si>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</si>
  <si>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</si>
  <si>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</si>
  <si>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</si>
  <si>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</si>
  <si>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</si>
  <si>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</si>
  <si>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</si>
  <si>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</si>
  <si>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</si>
  <si>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</si>
  <si>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</si>
  <si>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</si>
  <si>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</si>
  <si>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</si>
  <si>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</si>
  <si>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</si>
  <si>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</si>
  <si>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</si>
  <si>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</si>
  <si>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</si>
  <si>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</si>
  <si>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</si>
  <si>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</si>
  <si>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</si>
  <si>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</si>
  <si>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</si>
  <si>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</si>
  <si>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</si>
  <si>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</si>
  <si>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</si>
  <si>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</si>
  <si>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</si>
  <si>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</si>
  <si>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</si>
  <si>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</si>
  <si>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</si>
  <si>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</si>
  <si>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</si>
  <si>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</si>
  <si>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</si>
  <si>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</si>
  <si>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</si>
  <si>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</si>
  <si>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</si>
  <si>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</si>
  <si>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</si>
  <si>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</si>
  <si>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</si>
  <si>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</si>
  <si>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</si>
  <si>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</si>
  <si>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</si>
  <si>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</si>
  <si>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</si>
  <si>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</si>
  <si>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</si>
  <si>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</si>
  <si>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</si>
  <si>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</si>
  <si>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</si>
  <si>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</si>
  <si>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</si>
  <si>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</si>
  <si>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</si>
  <si>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</si>
  <si>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</si>
  <si>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</si>
  <si>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</si>
  <si>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</si>
  <si>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</si>
  <si>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</si>
  <si>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</si>
  <si>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</si>
  <si>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</si>
  <si>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</si>
  <si>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</si>
  <si>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</si>
  <si>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</si>
  <si>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</si>
  <si>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</si>
  <si>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</si>
  <si>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</si>
  <si>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</si>
  <si>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</si>
  <si>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</si>
  <si>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</si>
  <si>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</si>
  <si>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</si>
  <si>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</si>
  <si>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</si>
  <si>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</si>
  <si>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</si>
  <si>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</si>
  <si>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</si>
  <si>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</si>
  <si>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</si>
  <si>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</si>
  <si>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</si>
  <si>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</si>
  <si>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</si>
  <si>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</si>
  <si>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</si>
  <si>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</si>
  <si>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</si>
  <si>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</si>
  <si>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</si>
  <si>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</si>
  <si>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</si>
  <si>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</si>
  <si>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</si>
  <si>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</si>
  <si>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</si>
  <si>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</si>
  <si>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</si>
  <si>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</si>
  <si>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</si>
  <si>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</si>
  <si>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</si>
  <si>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</si>
  <si>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</si>
  <si>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</si>
  <si>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</si>
  <si>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</si>
  <si>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</si>
  <si>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</si>
  <si>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</si>
  <si>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</si>
  <si>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</si>
  <si>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</si>
  <si>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</si>
  <si>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</si>
  <si>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</si>
  <si>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</si>
  <si>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</si>
  <si>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</si>
  <si>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</si>
  <si>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</si>
  <si>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</si>
  <si>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</si>
  <si>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</si>
  <si>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</si>
  <si>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</si>
  <si>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</si>
  <si>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</si>
  <si>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</si>
  <si>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</si>
  <si>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</si>
  <si>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</si>
  <si>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</si>
  <si>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</si>
  <si>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</si>
  <si>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</si>
  <si>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</si>
  <si>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</si>
  <si>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</si>
  <si>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</si>
  <si>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</si>
  <si>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</si>
  <si>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</si>
  <si>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</si>
  <si>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</si>
  <si>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</si>
  <si>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</si>
  <si>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</si>
  <si>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</si>
  <si>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</si>
  <si>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</si>
  <si>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</si>
  <si>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</si>
  <si>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</si>
  <si>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</si>
  <si>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</si>
  <si>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</si>
  <si>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</si>
  <si>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</si>
  <si>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</si>
  <si>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</si>
  <si>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</si>
  <si>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</si>
  <si>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</si>
  <si>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</si>
  <si>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</si>
  <si>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</si>
  <si>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</si>
  <si>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</si>
  <si>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</si>
  <si>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</si>
  <si>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</si>
  <si>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</si>
  <si>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</si>
  <si>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</si>
  <si>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</si>
  <si>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</si>
  <si>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</si>
  <si>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</si>
  <si>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</si>
  <si>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</si>
  <si>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</si>
  <si>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</si>
  <si>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</si>
  <si>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</si>
  <si>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</si>
  <si>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</si>
  <si>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</si>
  <si>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</si>
  <si>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</si>
  <si>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</si>
  <si>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</si>
  <si>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</si>
  <si>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</si>
  <si>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</si>
  <si>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</si>
  <si>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</si>
  <si>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</si>
  <si>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</si>
  <si>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</si>
  <si>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</si>
  <si>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</si>
  <si>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</si>
  <si>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</si>
  <si>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</si>
  <si>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</si>
  <si>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</si>
  <si>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</si>
  <si>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</si>
  <si>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</si>
  <si>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</si>
  <si>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</si>
  <si>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</si>
  <si>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</si>
  <si>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</si>
  <si>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</si>
  <si>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</si>
  <si>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</si>
  <si>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</si>
  <si>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</si>
  <si>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</si>
  <si>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</si>
  <si>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</si>
  <si>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</si>
  <si>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</si>
  <si>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</si>
  <si>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</si>
  <si>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</si>
  <si>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</si>
  <si>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</si>
  <si>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</si>
  <si>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</si>
  <si>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</si>
  <si>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</si>
  <si>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</si>
  <si>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</si>
  <si>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</si>
  <si>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</si>
  <si>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</si>
  <si>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</si>
  <si>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</si>
  <si>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</si>
  <si>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</si>
  <si>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</si>
  <si>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</si>
  <si>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</si>
  <si>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</si>
  <si>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</si>
  <si>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</si>
  <si>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</si>
  <si>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</si>
  <si>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</si>
  <si>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</si>
  <si>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</si>
  <si>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</si>
  <si>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</si>
  <si>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</si>
  <si>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</si>
  <si>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</si>
  <si>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</si>
  <si>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</si>
  <si>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</si>
  <si>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</si>
  <si>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</si>
  <si>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</si>
  <si>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</si>
  <si>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</si>
  <si>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</si>
  <si>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</si>
  <si>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</si>
  <si>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</si>
  <si>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</si>
  <si>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</si>
  <si>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</si>
  <si>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</si>
  <si>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</si>
  <si>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</si>
  <si>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</si>
  <si>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</si>
  <si>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</si>
  <si>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</si>
  <si>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</si>
  <si>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</si>
  <si>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</si>
  <si>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</si>
  <si>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</si>
  <si>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</si>
  <si>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</si>
  <si>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</si>
  <si>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</si>
  <si>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</si>
  <si>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</si>
  <si>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</si>
  <si>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</si>
  <si>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</si>
  <si>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</si>
  <si>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</si>
  <si>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</si>
  <si>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</si>
  <si>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</si>
  <si>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</si>
  <si>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</si>
  <si>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</si>
  <si>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</si>
  <si>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</si>
  <si>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</si>
  <si>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</si>
  <si>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</si>
  <si>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</si>
  <si>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</si>
  <si>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</si>
  <si>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</si>
  <si>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</si>
  <si>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</si>
  <si>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</si>
  <si>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</si>
  <si>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</si>
  <si>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</si>
  <si>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</si>
  <si>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</si>
  <si>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</si>
  <si>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</si>
  <si>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</si>
  <si>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</si>
  <si>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</si>
  <si>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</si>
  <si>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</si>
  <si>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</si>
  <si>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</si>
  <si>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</si>
  <si>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</si>
  <si>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</si>
  <si>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</si>
  <si>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</si>
  <si>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</si>
  <si>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</si>
  <si>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</si>
  <si>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</si>
  <si>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</si>
  <si>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</si>
  <si>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</si>
  <si>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</si>
  <si>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</si>
  <si>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</si>
  <si>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</si>
  <si>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</si>
  <si>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</si>
  <si>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</si>
  <si>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</si>
  <si>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</si>
  <si>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</si>
  <si>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</si>
  <si>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</si>
  <si>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</si>
  <si>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</si>
  <si>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</si>
  <si>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</si>
  <si>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</si>
  <si>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</si>
  <si>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</si>
  <si>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</si>
  <si>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</si>
  <si>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</si>
  <si>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</si>
  <si>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</si>
  <si>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</si>
  <si>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</si>
  <si>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</si>
  <si>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</si>
  <si>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</si>
  <si>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</si>
  <si>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</si>
  <si>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</si>
  <si>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</si>
  <si>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</si>
  <si>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</si>
  <si>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</si>
  <si>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</si>
  <si>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</si>
  <si>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</si>
  <si>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</si>
  <si>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</si>
  <si>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</si>
  <si>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</si>
  <si>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</si>
  <si>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</si>
  <si>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</si>
  <si>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</si>
  <si>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</si>
  <si>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</si>
  <si>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</si>
  <si>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</si>
  <si>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</si>
  <si>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</si>
  <si>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</si>
  <si>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</si>
  <si>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</si>
  <si>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</si>
  <si>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</si>
  <si>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</si>
  <si>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</si>
  <si>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</si>
  <si>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</si>
  <si>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</si>
  <si>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</si>
  <si>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</si>
  <si>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</si>
  <si>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</si>
  <si>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</si>
  <si>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</si>
  <si>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</si>
  <si>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</si>
  <si>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</si>
  <si>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</si>
  <si>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</si>
  <si>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</si>
  <si>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</si>
  <si>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</si>
  <si>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</si>
  <si>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</si>
  <si>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</si>
  <si>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</si>
  <si>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</si>
  <si>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</si>
  <si>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</si>
  <si>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</si>
  <si>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</si>
  <si>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</si>
  <si>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</si>
  <si>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</si>
  <si>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</si>
  <si>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</si>
  <si>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</si>
  <si>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</si>
  <si>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</si>
  <si>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</si>
  <si>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</si>
  <si>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</si>
  <si>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</si>
  <si>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</si>
  <si>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</si>
  <si>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</si>
  <si>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</si>
  <si>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</si>
  <si>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</si>
  <si>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</si>
  <si>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</si>
  <si>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</si>
  <si>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</si>
  <si>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</si>
  <si>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</si>
  <si>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</si>
  <si>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</si>
  <si>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</si>
  <si>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</si>
  <si>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</si>
  <si>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</si>
  <si>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</si>
  <si>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</si>
  <si>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</si>
  <si>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</si>
  <si>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</si>
  <si>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</si>
  <si>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</si>
  <si>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</si>
  <si>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</si>
  <si>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</si>
  <si>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</si>
  <si>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</si>
  <si>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</si>
  <si>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</si>
  <si>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</si>
  <si>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</si>
  <si>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</si>
  <si>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</si>
  <si>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</si>
  <si>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</si>
  <si>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</si>
  <si>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</si>
  <si>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</si>
  <si>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</si>
  <si>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</si>
  <si>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</si>
  <si>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</si>
  <si>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</si>
  <si>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</si>
  <si>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</si>
  <si>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</si>
  <si>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</si>
  <si>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</si>
  <si>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</si>
  <si>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</si>
  <si>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</si>
  <si>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</si>
  <si>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</si>
  <si>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</si>
  <si>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</si>
  <si>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</si>
  <si>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</si>
  <si>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</si>
  <si>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</si>
  <si>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</si>
  <si>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</si>
  <si>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</si>
  <si>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</si>
  <si>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</si>
  <si>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</si>
  <si>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</si>
  <si>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</si>
  <si>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</si>
  <si>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</si>
  <si>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</si>
  <si>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</si>
  <si>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</si>
  <si>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</si>
  <si>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</si>
  <si>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</si>
  <si>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</si>
  <si>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</si>
  <si>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</si>
  <si>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</si>
  <si>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</si>
  <si>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</si>
  <si>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</si>
  <si>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</si>
  <si>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</si>
  <si>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</si>
  <si>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</si>
  <si>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</si>
  <si>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</si>
  <si>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</si>
  <si>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</si>
  <si>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</si>
  <si>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</si>
  <si>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</si>
  <si>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</si>
  <si>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</si>
  <si>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</si>
  <si>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</si>
  <si>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</si>
  <si>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</si>
  <si>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</si>
  <si>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</si>
  <si>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</si>
  <si>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</si>
  <si>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</si>
  <si>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</si>
  <si>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</si>
  <si>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</si>
  <si>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</si>
  <si>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</si>
  <si>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</si>
  <si>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</si>
  <si>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</si>
  <si>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</si>
  <si>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</si>
  <si>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</si>
  <si>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</si>
  <si>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</si>
  <si>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</si>
  <si>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</si>
  <si>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</si>
  <si>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</si>
  <si>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</si>
  <si>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</si>
  <si>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</si>
  <si>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</si>
  <si>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</si>
  <si>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</si>
  <si>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</si>
  <si>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</si>
  <si>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</si>
  <si>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</si>
  <si>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</si>
  <si>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</si>
  <si>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</si>
  <si>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</si>
  <si>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</si>
  <si>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</si>
  <si>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</si>
  <si>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</si>
  <si>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</si>
  <si>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</si>
  <si>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</si>
  <si>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</si>
  <si>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</si>
  <si>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</si>
  <si>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</si>
  <si>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</si>
  <si>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</si>
  <si>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</si>
  <si>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</si>
  <si>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</si>
  <si>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</si>
  <si>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</si>
  <si>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</si>
  <si>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</si>
  <si>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</si>
  <si>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</si>
  <si>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</si>
  <si>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</si>
  <si>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</si>
  <si>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</si>
  <si>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</si>
  <si>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</si>
  <si>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</si>
  <si>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</si>
  <si>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</si>
  <si>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</si>
  <si>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</si>
  <si>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</si>
  <si>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</si>
  <si>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</si>
  <si>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</si>
  <si>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</si>
  <si>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</si>
  <si>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</si>
  <si>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</si>
  <si>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</si>
  <si>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</si>
  <si>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</si>
  <si>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</si>
  <si>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</si>
  <si>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</si>
  <si>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</si>
  <si>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</si>
  <si>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</si>
  <si>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</si>
  <si>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</si>
  <si>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</si>
  <si>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</si>
  <si>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</si>
  <si>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</si>
  <si>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</si>
  <si>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</si>
  <si>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</si>
  <si>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</si>
  <si>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</si>
  <si>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</si>
  <si>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</si>
  <si>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</si>
  <si>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</si>
  <si>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</si>
  <si>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</si>
  <si>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</si>
  <si>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</si>
  <si>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</si>
  <si>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</si>
  <si>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</si>
  <si>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</si>
  <si>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</si>
  <si>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</si>
  <si>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</si>
  <si>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</si>
  <si>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</si>
  <si>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</si>
  <si>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</si>
  <si>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</si>
  <si>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</si>
  <si>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</si>
  <si>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</si>
  <si>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</si>
  <si>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</si>
  <si>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</si>
  <si>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</si>
  <si>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</si>
  <si>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</si>
  <si>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</si>
  <si>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</si>
  <si>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</si>
  <si>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</si>
  <si>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</si>
  <si>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</si>
  <si>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</si>
  <si>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</si>
  <si>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</si>
  <si>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</si>
  <si>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</si>
  <si>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</si>
  <si>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</si>
  <si>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</si>
  <si>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</si>
  <si>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</si>
  <si>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</si>
  <si>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</si>
  <si>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</si>
  <si>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</si>
  <si>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</si>
  <si>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</si>
  <si>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</si>
  <si>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</si>
  <si>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</si>
  <si>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</si>
  <si>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</si>
  <si>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</si>
  <si>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</si>
  <si>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</si>
  <si>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</si>
  <si>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</si>
  <si>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</si>
  <si>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</si>
  <si>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</si>
  <si>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</si>
  <si>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</si>
  <si>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</si>
  <si>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</si>
  <si>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</si>
  <si>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</si>
  <si>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</si>
  <si>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</si>
  <si>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</si>
  <si>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</si>
  <si>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</si>
  <si>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</si>
  <si>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</si>
  <si>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</si>
  <si>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</si>
  <si>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</si>
  <si>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</si>
  <si>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</si>
  <si>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</si>
  <si>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</si>
  <si>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</si>
  <si>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</si>
  <si>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</si>
  <si>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</si>
  <si>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</si>
  <si>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</si>
  <si>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</si>
  <si>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</si>
  <si>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</si>
  <si>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</si>
  <si>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</si>
  <si>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</si>
  <si>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</si>
  <si>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</si>
  <si>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</si>
  <si>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</si>
  <si>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</si>
  <si>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</si>
  <si>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</si>
  <si>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</si>
  <si>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</si>
  <si>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</si>
  <si>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</si>
  <si>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</si>
  <si>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</si>
  <si>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</si>
  <si>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</si>
  <si>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</si>
  <si>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</si>
  <si>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</si>
  <si>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</si>
  <si>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</si>
  <si>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</si>
  <si>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</si>
  <si>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</si>
  <si>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</si>
  <si>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</si>
  <si>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</si>
  <si>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</si>
  <si>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</si>
  <si>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</si>
  <si>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</si>
  <si>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</si>
  <si>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</si>
  <si>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</si>
  <si>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</si>
  <si>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</si>
  <si>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</si>
  <si>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</si>
  <si>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</si>
  <si>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</si>
  <si>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</si>
  <si>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</si>
  <si>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</si>
  <si>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</si>
  <si>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</si>
  <si>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</si>
  <si>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</si>
  <si>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</si>
  <si>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</si>
  <si>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</si>
  <si>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</si>
  <si>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</si>
  <si>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</si>
  <si>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</si>
  <si>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</si>
  <si>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</si>
  <si>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</si>
  <si>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</si>
  <si>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</si>
  <si>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</si>
  <si>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</si>
  <si>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</si>
  <si>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</si>
  <si>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</si>
  <si>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</si>
  <si>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</si>
  <si>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</si>
  <si>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</si>
  <si>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</si>
  <si>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</si>
  <si>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</si>
  <si>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</si>
  <si>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</si>
  <si>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</si>
  <si>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</si>
  <si>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</si>
  <si>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</si>
  <si>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</si>
  <si>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</si>
  <si>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</si>
  <si>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</si>
  <si>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</si>
  <si>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</si>
  <si>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</si>
  <si>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</si>
  <si>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</si>
  <si>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</si>
  <si>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</si>
  <si>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</si>
  <si>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</si>
  <si>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</si>
  <si>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</si>
  <si>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</si>
  <si>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</si>
  <si>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</si>
  <si>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</si>
  <si>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</si>
  <si>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</si>
  <si>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</si>
  <si>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</si>
  <si>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</si>
  <si>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</si>
  <si>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</si>
  <si>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</si>
  <si>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</si>
  <si>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</si>
  <si>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</si>
  <si>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</si>
  <si>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</si>
  <si>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</si>
  <si>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</si>
  <si>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</si>
  <si>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</si>
  <si>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</si>
  <si>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</si>
  <si>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</si>
  <si>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</si>
  <si>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</si>
  <si>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</si>
  <si>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</si>
  <si>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</si>
  <si>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</si>
  <si>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</si>
  <si>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</si>
  <si>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</si>
  <si>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</si>
  <si>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</si>
  <si>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</si>
  <si>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</si>
  <si>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</si>
  <si>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</si>
  <si>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</si>
  <si>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</si>
  <si>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</si>
  <si>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</si>
  <si>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</si>
  <si>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</si>
  <si>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</si>
  <si>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</si>
  <si>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</si>
  <si>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</si>
  <si>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</si>
  <si>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</si>
  <si>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</si>
  <si>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</si>
  <si>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</si>
  <si>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</si>
  <si>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</si>
  <si>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</si>
  <si>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</si>
  <si>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</si>
  <si>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</si>
  <si>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</si>
  <si>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</si>
  <si>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</si>
  <si>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</si>
  <si>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</si>
  <si>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</si>
  <si>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</si>
  <si>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</si>
  <si>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</si>
  <si>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</si>
  <si>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</si>
  <si>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</si>
  <si>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</si>
  <si>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</si>
  <si>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</si>
  <si>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</si>
  <si>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</si>
  <si>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</si>
  <si>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</si>
  <si>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</si>
  <si>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</si>
  <si>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</si>
  <si>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</si>
  <si>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</si>
  <si>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</si>
  <si>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</si>
  <si>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</si>
  <si>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</si>
  <si>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</si>
  <si>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</si>
  <si>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</si>
  <si>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</si>
  <si>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</si>
  <si>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</si>
  <si>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</si>
  <si>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</si>
  <si>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</si>
  <si>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</si>
  <si>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</si>
  <si>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</si>
  <si>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</si>
  <si>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</si>
  <si>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</si>
  <si>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</si>
  <si>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</si>
  <si>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</si>
  <si>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</si>
  <si>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</si>
  <si>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</si>
  <si>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</si>
  <si>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</si>
  <si>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</si>
  <si>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</si>
  <si>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</si>
  <si>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</si>
  <si>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</si>
  <si>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</si>
  <si>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</si>
  <si>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</si>
  <si>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</si>
  <si>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</si>
  <si>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</si>
  <si>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</si>
  <si>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</si>
  <si>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</si>
  <si>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</si>
  <si>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</si>
  <si>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</si>
  <si>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</si>
  <si>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</si>
  <si>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</si>
  <si>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</si>
  <si>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</si>
  <si>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</si>
  <si>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</si>
  <si>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</si>
  <si>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</si>
  <si>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</si>
  <si>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</si>
  <si>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</si>
  <si>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</si>
  <si>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</si>
  <si>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</si>
  <si>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</si>
  <si>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</si>
  <si>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</si>
  <si>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</si>
  <si>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</si>
  <si>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</si>
  <si>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</si>
  <si>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</si>
  <si>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</si>
  <si>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</si>
  <si>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</si>
  <si>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</si>
  <si>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</si>
  <si>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</si>
  <si>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</si>
  <si>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</si>
  <si>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</si>
  <si>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</si>
  <si>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</si>
  <si>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</si>
  <si>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</si>
  <si>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</si>
  <si>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</si>
  <si>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</si>
  <si>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</si>
  <si>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</si>
  <si>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</si>
  <si>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</si>
  <si>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</si>
  <si>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</si>
  <si>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</si>
  <si>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</si>
  <si>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</si>
  <si>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</si>
  <si>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</si>
  <si>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</si>
  <si>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</si>
  <si>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</si>
  <si>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</si>
  <si>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</si>
  <si>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</si>
  <si>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</si>
  <si>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</si>
  <si>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</si>
  <si>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</si>
  <si>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</si>
  <si>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</si>
  <si>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</si>
  <si>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</si>
  <si>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</si>
  <si>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</si>
  <si>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</si>
  <si>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</si>
  <si>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</si>
  <si>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</si>
  <si>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</si>
  <si>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</si>
  <si>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</si>
  <si>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</si>
  <si>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</si>
  <si>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</si>
  <si>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</si>
  <si>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</si>
  <si>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</si>
  <si>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</si>
  <si>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</si>
  <si>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</si>
  <si>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</si>
  <si>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</si>
  <si>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</si>
  <si>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</si>
  <si>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</si>
  <si>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</si>
  <si>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</si>
  <si>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</si>
  <si>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</si>
  <si>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</si>
  <si>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</si>
  <si>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</si>
  <si>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</si>
  <si>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</si>
  <si>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</si>
  <si>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</si>
  <si>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</si>
  <si>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</si>
  <si>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</si>
  <si>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</si>
  <si>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</si>
  <si>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</si>
  <si>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</si>
  <si>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</si>
  <si>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</si>
  <si>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</si>
  <si>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</si>
  <si>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</si>
  <si>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</si>
  <si>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</si>
  <si>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</si>
  <si>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</si>
  <si>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</si>
  <si>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</si>
  <si>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</si>
  <si>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</si>
  <si>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</si>
  <si>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</si>
  <si>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</si>
  <si>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</si>
  <si>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</si>
  <si>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</si>
  <si>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</si>
  <si>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</si>
  <si>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</si>
  <si>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</si>
  <si>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</si>
  <si>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</si>
  <si>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</si>
  <si>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</si>
  <si>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</si>
  <si>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</si>
  <si>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</si>
  <si>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</si>
  <si>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</si>
  <si>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</si>
  <si>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</si>
  <si>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</si>
  <si>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</si>
  <si>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</si>
  <si>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</si>
  <si>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</si>
  <si>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</si>
  <si>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</si>
  <si>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</si>
  <si>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</si>
  <si>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</si>
  <si>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</si>
  <si>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</si>
  <si>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</si>
  <si>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</si>
  <si>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</si>
  <si>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</si>
  <si>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</si>
  <si>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</si>
  <si>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</si>
  <si>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</si>
  <si>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</si>
  <si>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</si>
  <si>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</si>
  <si>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</si>
  <si>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</si>
  <si>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</si>
  <si>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</si>
  <si>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</si>
  <si>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</si>
  <si>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</si>
  <si>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</si>
  <si>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</si>
  <si>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</si>
  <si>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</si>
  <si>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</si>
  <si>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</si>
  <si>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</si>
  <si>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</si>
  <si>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</si>
  <si>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</si>
  <si>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</si>
  <si>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</si>
  <si>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</si>
  <si>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</si>
  <si>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</si>
  <si>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</si>
  <si>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</si>
  <si>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</si>
  <si>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</si>
  <si>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</si>
  <si>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</si>
  <si>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</si>
  <si>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</si>
  <si>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</si>
  <si>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</si>
  <si>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</si>
  <si>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</si>
  <si>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</si>
  <si>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</si>
  <si>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</si>
  <si>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</si>
  <si>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</si>
  <si>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</si>
  <si>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</si>
  <si>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</si>
  <si>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</si>
  <si>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</si>
  <si>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</si>
  <si>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</si>
  <si>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</si>
  <si>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</si>
  <si>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</si>
  <si>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</si>
  <si>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</si>
  <si>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</si>
  <si>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</si>
  <si>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</si>
  <si>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</si>
  <si>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</si>
  <si>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</si>
  <si>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</si>
  <si>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</si>
  <si>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</si>
  <si>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</si>
  <si>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</si>
  <si>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</si>
  <si>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</si>
  <si>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</si>
  <si>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</si>
  <si>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</si>
  <si>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</si>
  <si>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</si>
  <si>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</si>
  <si>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</si>
  <si>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</si>
  <si>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</si>
  <si>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</si>
  <si>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</si>
  <si>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</si>
  <si>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</si>
  <si>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</si>
  <si>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</si>
  <si>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</si>
  <si>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</si>
  <si>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</si>
  <si>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</si>
  <si>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</si>
  <si>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</si>
  <si>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</si>
  <si>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</si>
  <si>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</si>
  <si>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</si>
  <si>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</si>
  <si>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</si>
  <si>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</si>
  <si>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</si>
  <si>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</si>
  <si>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</si>
  <si>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</si>
  <si>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</si>
  <si>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</si>
  <si>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</si>
  <si>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</si>
  <si>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</si>
  <si>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</si>
  <si>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</si>
  <si>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</si>
  <si>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</si>
  <si>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</si>
  <si>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</si>
  <si>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</si>
  <si>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</si>
  <si>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</si>
  <si>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</si>
  <si>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</si>
  <si>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</si>
  <si>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</si>
  <si>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</si>
  <si>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</si>
  <si>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</si>
  <si>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</si>
  <si>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</si>
  <si>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</si>
  <si>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</si>
  <si>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</si>
  <si>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</si>
  <si>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</si>
  <si>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</si>
  <si>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</si>
  <si>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</si>
  <si>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</si>
  <si>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</si>
  <si>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</si>
  <si>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</si>
  <si>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</si>
  <si>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</si>
  <si>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</si>
  <si>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</si>
  <si>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</si>
  <si>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</si>
  <si>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</si>
  <si>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</si>
  <si>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</si>
  <si>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</si>
  <si>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</si>
  <si>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</si>
  <si>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</si>
  <si>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</si>
  <si>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</si>
  <si>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</si>
  <si>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</si>
  <si>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</si>
  <si>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</si>
  <si>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</si>
  <si>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</si>
  <si>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</si>
  <si>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</si>
  <si>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</si>
  <si>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</si>
  <si>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</si>
  <si>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</si>
  <si>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</si>
  <si>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</si>
  <si>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</si>
  <si>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</si>
  <si>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</si>
  <si>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</si>
  <si>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</si>
  <si>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</si>
  <si>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</si>
  <si>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</si>
  <si>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</si>
  <si>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</si>
  <si>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</si>
  <si>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</si>
  <si>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</si>
  <si>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</si>
  <si>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</si>
  <si>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</si>
  <si>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</si>
  <si>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</si>
  <si>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</si>
  <si>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</si>
  <si>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</si>
  <si>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</si>
  <si>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</si>
  <si>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</si>
  <si>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</si>
  <si>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</si>
  <si>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</si>
  <si>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</si>
  <si>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</si>
  <si>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</si>
  <si>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</si>
  <si>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</si>
  <si>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</si>
  <si>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</si>
  <si>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</si>
  <si>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</si>
  <si>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</si>
  <si>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</si>
  <si>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</si>
  <si>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</si>
  <si>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</si>
  <si>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</si>
  <si>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</si>
  <si>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</si>
  <si>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</si>
  <si>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</si>
  <si>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</si>
  <si>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</si>
  <si>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</si>
  <si>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</si>
  <si>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</si>
  <si>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</si>
  <si>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</si>
  <si>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</si>
  <si>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</si>
  <si>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</si>
  <si>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</si>
  <si>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</si>
  <si>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</si>
  <si>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</si>
  <si>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</si>
  <si>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</si>
  <si>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</si>
  <si>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</si>
  <si>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</si>
  <si>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</si>
  <si>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</si>
  <si>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</si>
  <si>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</si>
  <si>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</si>
  <si>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</si>
  <si>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</si>
  <si>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</si>
  <si>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</si>
  <si>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</si>
  <si>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</si>
  <si>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</si>
  <si>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</si>
  <si>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</si>
  <si>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</si>
  <si>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</si>
  <si>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</si>
  <si>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</si>
  <si>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</si>
  <si>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</si>
  <si>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</si>
  <si>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</si>
  <si>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</si>
  <si>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</si>
  <si>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</si>
  <si>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</si>
  <si>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</si>
  <si>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</si>
  <si>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</si>
  <si>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</si>
  <si>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</si>
  <si>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</si>
  <si>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</si>
  <si>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</si>
  <si>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</si>
  <si>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</si>
  <si>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</si>
  <si>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</si>
  <si>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</si>
  <si>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</si>
  <si>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</si>
  <si>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</si>
  <si>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</si>
  <si>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</si>
  <si>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</si>
  <si>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</si>
  <si>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</si>
  <si>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</si>
  <si>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</si>
  <si>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</si>
  <si>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</si>
  <si>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</si>
  <si>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</si>
  <si>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</si>
  <si>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</si>
  <si>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</si>
  <si>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</si>
  <si>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</si>
  <si>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</si>
  <si>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</si>
  <si>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</si>
  <si>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</si>
  <si>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</si>
  <si>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</si>
  <si>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</si>
  <si>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</si>
  <si>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</si>
  <si>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</si>
  <si>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</si>
  <si>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</si>
  <si>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</si>
  <si>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</si>
  <si>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</si>
  <si>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</si>
  <si>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</si>
  <si>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</si>
  <si>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</si>
  <si>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</si>
  <si>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</si>
  <si>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</si>
  <si>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</si>
  <si>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</si>
  <si>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</si>
  <si>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</si>
  <si>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</si>
  <si>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</si>
  <si>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</si>
  <si>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</si>
  <si>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</si>
  <si>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</si>
  <si>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</si>
  <si>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</si>
  <si>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</si>
  <si>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</si>
  <si>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</si>
  <si>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</si>
  <si>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</si>
  <si>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</si>
  <si>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</si>
  <si>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</si>
  <si>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</si>
  <si>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</si>
  <si>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</si>
  <si>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</si>
  <si>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</si>
  <si>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</si>
  <si>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</si>
  <si>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</si>
  <si>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</si>
  <si>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</si>
  <si>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</si>
  <si>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</si>
  <si>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</si>
  <si>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</si>
  <si>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</si>
  <si>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</si>
  <si>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</si>
  <si>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</si>
  <si>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</si>
  <si>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</si>
  <si>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</si>
  <si>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</si>
  <si>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</si>
  <si>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</si>
  <si>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</si>
  <si>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</si>
  <si>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</si>
  <si>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</si>
  <si>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</si>
  <si>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</si>
  <si>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</si>
  <si>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</si>
  <si>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</si>
  <si>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</si>
  <si>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</si>
  <si>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</si>
  <si>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</si>
  <si>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</si>
  <si>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</si>
  <si>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</si>
  <si>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</si>
  <si>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</si>
  <si>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</si>
  <si>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</si>
  <si>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</si>
  <si>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</si>
  <si>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</si>
  <si>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</si>
  <si>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</si>
  <si>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</si>
  <si>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</si>
  <si>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</si>
  <si>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</si>
  <si>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</si>
  <si>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</si>
  <si>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</si>
  <si>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</si>
  <si>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</si>
  <si>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</si>
  <si>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</si>
  <si>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</si>
  <si>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</si>
  <si>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</si>
  <si>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</si>
  <si>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</si>
  <si>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</si>
  <si>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</si>
  <si>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</si>
  <si>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</si>
  <si>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</si>
  <si>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</si>
  <si>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</si>
  <si>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</si>
  <si>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</si>
  <si>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</si>
  <si>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</si>
  <si>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</si>
  <si>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</si>
  <si>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</si>
  <si>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</si>
  <si>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</si>
  <si>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</si>
  <si>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</si>
  <si>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</si>
  <si>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</si>
  <si>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</si>
  <si>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</si>
  <si>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</si>
  <si>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</si>
  <si>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</si>
  <si>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</si>
  <si>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</si>
  <si>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</si>
  <si>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</si>
  <si>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</si>
  <si>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</si>
  <si>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</si>
  <si>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</si>
  <si>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</si>
  <si>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</si>
  <si>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</si>
  <si>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</si>
  <si>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</si>
  <si>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</si>
  <si>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</si>
  <si>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</si>
  <si>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</si>
  <si>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</si>
  <si>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</si>
  <si>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</si>
  <si>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</si>
  <si>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</si>
  <si>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</si>
  <si>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</si>
  <si>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</si>
  <si>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</si>
  <si>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</si>
  <si>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</si>
  <si>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</si>
  <si>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</si>
  <si>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</si>
  <si>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</si>
  <si>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</si>
  <si>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</si>
  <si>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</si>
  <si>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</si>
  <si>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</si>
  <si>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</si>
  <si>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</si>
  <si>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</si>
  <si>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</si>
  <si>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</si>
  <si>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</si>
  <si>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</si>
  <si>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</si>
  <si>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</si>
  <si>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</si>
  <si>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</si>
  <si>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</si>
  <si>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</si>
  <si>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</si>
  <si>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</si>
  <si>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</si>
  <si>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</si>
  <si>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</si>
  <si>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</si>
  <si>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</si>
  <si>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</si>
  <si>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</si>
  <si>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</si>
  <si>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</si>
  <si>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</si>
  <si>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</si>
  <si>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</si>
  <si>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</si>
  <si>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</si>
  <si>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</si>
  <si>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</si>
  <si>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</si>
  <si>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</si>
  <si>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</si>
  <si>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</si>
  <si>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</si>
  <si>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</si>
  <si>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</si>
  <si>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</si>
  <si>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</si>
  <si>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</si>
  <si>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</si>
  <si>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</si>
  <si>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</si>
  <si>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</si>
  <si>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</si>
  <si>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</si>
  <si>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</si>
  <si>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</si>
  <si>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</si>
  <si>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</si>
  <si>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</si>
  <si>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</si>
  <si>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</si>
  <si>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</si>
  <si>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</si>
  <si>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</si>
  <si>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</si>
  <si>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</si>
  <si>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</si>
  <si>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</si>
  <si>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</si>
  <si>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</si>
  <si>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</si>
  <si>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</si>
  <si>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</si>
  <si>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</si>
  <si>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</si>
  <si>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</si>
  <si>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</si>
  <si>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</si>
  <si>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</si>
  <si>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</si>
  <si>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</si>
  <si>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</si>
  <si>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</si>
  <si>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</si>
  <si>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</si>
  <si>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</si>
  <si>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</si>
  <si>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</si>
  <si>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</si>
  <si>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</si>
  <si>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</si>
  <si>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</si>
  <si>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</si>
  <si>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</si>
  <si>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</si>
  <si>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</si>
  <si>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</si>
  <si>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</si>
  <si>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</si>
  <si>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</si>
  <si>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</si>
  <si>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</si>
  <si>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</si>
  <si>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</si>
  <si>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</si>
  <si>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</si>
  <si>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</si>
  <si>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</si>
  <si>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</si>
  <si>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</si>
  <si>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</si>
  <si>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</si>
  <si>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</si>
  <si>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</si>
  <si>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</si>
  <si>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</si>
  <si>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</si>
  <si>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</si>
  <si>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</si>
  <si>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</si>
  <si>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</si>
  <si>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</si>
  <si>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</si>
  <si>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</si>
  <si>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</si>
  <si>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</si>
  <si>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</si>
  <si>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</si>
  <si>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</si>
  <si>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</si>
  <si>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</si>
  <si>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</si>
  <si>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</si>
  <si>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</si>
  <si>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</si>
  <si>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</si>
  <si>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</si>
  <si>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</si>
  <si>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</si>
  <si>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</si>
  <si>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</si>
  <si>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</si>
  <si>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</si>
  <si>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</si>
  <si>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</si>
  <si>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</si>
  <si>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</si>
  <si>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</si>
  <si>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</si>
  <si>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</si>
  <si>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</si>
  <si>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</si>
  <si>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</si>
  <si>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</si>
  <si>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</si>
  <si>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</si>
  <si>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</si>
  <si>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</si>
  <si>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</si>
  <si>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</si>
  <si>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</si>
  <si>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</si>
  <si>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</si>
  <si>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</si>
  <si>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</si>
  <si>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</si>
  <si>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</si>
  <si>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</si>
  <si>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</si>
  <si>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</si>
  <si>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</si>
  <si>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</si>
  <si>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</si>
  <si>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</si>
  <si>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</si>
  <si>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</si>
  <si>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</si>
  <si>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</si>
  <si>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</si>
  <si>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</si>
  <si>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</si>
  <si>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</si>
  <si>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</si>
  <si>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</si>
  <si>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</si>
  <si>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</si>
  <si>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</si>
  <si>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</si>
  <si>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</si>
  <si>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</si>
  <si>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</si>
  <si>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</si>
  <si>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</si>
  <si>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</si>
  <si>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</si>
  <si>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</si>
  <si>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</si>
  <si>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</si>
  <si>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</si>
  <si>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</si>
  <si>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</si>
  <si>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</si>
  <si>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</si>
  <si>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</si>
  <si>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</si>
  <si>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</si>
  <si>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</si>
  <si>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</si>
  <si>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</si>
  <si>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</si>
  <si>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</si>
  <si>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</si>
  <si>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</si>
  <si>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</si>
  <si>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</si>
  <si>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</si>
  <si>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</si>
  <si>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</si>
  <si>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</si>
  <si>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</si>
  <si>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</si>
  <si>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</si>
  <si>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</si>
  <si>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</si>
  <si>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</si>
  <si>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</si>
  <si>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</si>
  <si>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</si>
  <si>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</si>
  <si>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</si>
  <si>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</si>
  <si>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</si>
  <si>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</si>
  <si>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</si>
  <si>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</si>
  <si>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</si>
  <si>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</si>
  <si>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</si>
  <si>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</si>
  <si>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</si>
  <si>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</si>
  <si>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</si>
  <si>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</si>
  <si>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</si>
  <si>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</si>
  <si>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</si>
  <si>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</si>
  <si>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</si>
  <si>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</si>
  <si>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</si>
  <si>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</si>
  <si>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</si>
  <si>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</si>
  <si>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</si>
  <si>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</si>
  <si>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</si>
  <si>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</si>
  <si>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</si>
  <si>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</si>
  <si>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</si>
  <si>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</si>
  <si>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</si>
  <si>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</si>
  <si>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</si>
  <si>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</si>
  <si>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</si>
  <si>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</si>
  <si>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</si>
  <si>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</si>
  <si>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</si>
  <si>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</si>
  <si>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</si>
  <si>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</si>
  <si>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</si>
  <si>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</si>
  <si>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</si>
  <si>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</si>
  <si>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</si>
  <si>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</si>
  <si>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</si>
  <si>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</si>
  <si>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</si>
  <si>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</si>
  <si>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</si>
  <si>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</si>
  <si>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</si>
  <si>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</si>
  <si>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</si>
  <si>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</si>
  <si>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</si>
  <si>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</si>
  <si>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</si>
  <si>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</si>
  <si>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</si>
  <si>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</si>
  <si>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</si>
  <si>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</si>
  <si>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</si>
  <si>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</si>
  <si>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</si>
  <si>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</si>
  <si>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</si>
  <si>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</si>
  <si>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</si>
  <si>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</si>
  <si>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</si>
  <si>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</si>
  <si>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</si>
  <si>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</si>
  <si>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</si>
  <si>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</si>
  <si>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</si>
  <si>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</si>
  <si>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</si>
  <si>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</si>
  <si>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</si>
  <si>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</si>
  <si>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</si>
  <si>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</si>
  <si>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</si>
  <si>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</si>
  <si>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</si>
  <si>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</si>
  <si>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</si>
  <si>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</si>
  <si>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</si>
  <si>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</si>
  <si>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</si>
  <si>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</si>
  <si>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</si>
  <si>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</si>
  <si>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</si>
  <si>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</si>
  <si>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</si>
  <si>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</si>
  <si>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</si>
  <si>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</si>
  <si>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</si>
  <si>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</si>
  <si>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</si>
  <si>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</si>
  <si>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</si>
  <si>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</si>
  <si>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</si>
  <si>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</si>
  <si>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</si>
  <si>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</si>
  <si>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</si>
  <si>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</si>
  <si>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</si>
  <si>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</si>
  <si>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</si>
  <si>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</si>
  <si>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</si>
  <si>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</si>
  <si>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</si>
  <si>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</si>
  <si>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</si>
  <si>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</si>
  <si>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</si>
  <si>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</si>
  <si>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</si>
  <si>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</si>
  <si>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</si>
  <si>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</si>
  <si>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</si>
  <si>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</si>
  <si>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</si>
  <si>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</si>
  <si>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</si>
  <si>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</si>
  <si>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</si>
  <si>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</si>
  <si>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</si>
  <si>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</si>
  <si>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</si>
  <si>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</si>
  <si>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</si>
  <si>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</si>
  <si>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</si>
  <si>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</si>
  <si>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</si>
  <si>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</si>
  <si>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</si>
  <si>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</si>
  <si>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</si>
  <si>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</si>
  <si>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</si>
  <si>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</si>
  <si>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</si>
  <si>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</si>
  <si>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</si>
  <si>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</si>
  <si>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</si>
  <si>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</si>
  <si>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</si>
  <si>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</si>
  <si>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</si>
  <si>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</si>
  <si>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</si>
  <si>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</si>
  <si>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</si>
  <si>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</si>
  <si>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</si>
  <si>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</si>
  <si>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</si>
  <si>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</si>
  <si>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</si>
  <si>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</si>
  <si>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</si>
  <si>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</si>
  <si>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</si>
  <si>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</si>
  <si>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</si>
  <si>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</si>
  <si>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</si>
  <si>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</si>
  <si>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</si>
  <si>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</si>
  <si>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</si>
  <si>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</si>
  <si>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</si>
  <si>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</si>
  <si>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</si>
  <si>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</si>
  <si>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</si>
  <si>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</si>
  <si>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</si>
  <si>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</si>
  <si>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</si>
  <si>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</si>
  <si>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</si>
  <si>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</si>
  <si>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</si>
  <si>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</si>
  <si>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</si>
  <si>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</si>
  <si>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</si>
  <si>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</si>
  <si>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</si>
  <si>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</si>
  <si>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</si>
  <si>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</si>
  <si>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</si>
  <si>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</si>
  <si>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</si>
  <si>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</si>
  <si>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</si>
  <si>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</si>
  <si>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</si>
  <si>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</si>
  <si>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</si>
  <si>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</si>
  <si>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</si>
  <si>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</si>
  <si>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</si>
  <si>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</si>
  <si>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</si>
  <si>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</si>
  <si>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</si>
  <si>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</si>
  <si>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</si>
  <si>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</si>
  <si>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</si>
  <si>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</si>
  <si>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</si>
  <si>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</si>
  <si>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</si>
  <si>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</si>
  <si>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</si>
  <si>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</si>
  <si>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</si>
  <si>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</si>
  <si>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</si>
  <si>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</si>
  <si>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</si>
  <si>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</si>
  <si>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</si>
  <si>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</si>
  <si>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</si>
  <si>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</si>
  <si>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</si>
  <si>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</si>
  <si>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</si>
  <si>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</si>
  <si>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</si>
  <si>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</si>
  <si>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</si>
  <si>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</si>
  <si>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</si>
  <si>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</si>
  <si>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</si>
  <si>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</si>
  <si>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</si>
  <si>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</si>
  <si>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</si>
  <si>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</si>
  <si>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</si>
  <si>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</si>
  <si>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</si>
  <si>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</si>
  <si>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</si>
  <si>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</si>
  <si>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</si>
  <si>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</si>
  <si>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</si>
  <si>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</si>
  <si>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</si>
  <si>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</si>
  <si>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</si>
  <si>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</si>
  <si>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</si>
  <si>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</si>
  <si>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</si>
  <si>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</si>
  <si>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</si>
  <si>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</si>
  <si>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</si>
  <si>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</si>
  <si>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</si>
  <si>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</si>
  <si>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</si>
  <si>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</si>
  <si>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</si>
  <si>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</si>
  <si>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</si>
  <si>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</si>
  <si>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</si>
  <si>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</si>
  <si>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</si>
  <si>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</si>
  <si>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</si>
  <si>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</si>
  <si>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</si>
  <si>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</si>
  <si>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</si>
  <si>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</si>
  <si>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</si>
  <si>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</si>
  <si>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</si>
  <si>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</si>
  <si>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</si>
  <si>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</si>
  <si>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</si>
  <si>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</si>
  <si>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</si>
  <si>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</si>
  <si>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</si>
  <si>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</si>
  <si>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</si>
  <si>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</si>
  <si>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</si>
  <si>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</si>
  <si>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</si>
  <si>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</si>
  <si>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</si>
  <si>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</si>
  <si>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</si>
  <si>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</si>
  <si>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</si>
  <si>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</si>
  <si>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</si>
  <si>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</si>
  <si>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</si>
  <si>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</si>
  <si>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</si>
  <si>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</si>
  <si>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</si>
  <si>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</si>
  <si>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</si>
  <si>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</si>
  <si>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</si>
  <si>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</si>
  <si>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</si>
  <si>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</si>
  <si>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</si>
  <si>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</si>
  <si>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</si>
  <si>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</si>
  <si>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</si>
  <si>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</si>
  <si>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</si>
  <si>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</si>
  <si>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</si>
  <si>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</si>
  <si>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</si>
  <si>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</si>
  <si>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</si>
  <si>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</si>
  <si>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</si>
  <si>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</si>
  <si>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</si>
  <si>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</si>
  <si>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</si>
  <si>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</si>
  <si>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</si>
  <si>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</si>
  <si>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</si>
  <si>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</si>
  <si>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</si>
  <si>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</si>
  <si>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</si>
  <si>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</si>
  <si>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</si>
  <si>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</si>
  <si>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</si>
  <si>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</si>
  <si>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</si>
  <si>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</si>
  <si>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</si>
  <si>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</si>
  <si>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</si>
  <si>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</si>
  <si>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</si>
  <si>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</si>
  <si>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</si>
  <si>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</si>
  <si>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</si>
  <si>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</si>
  <si>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</si>
  <si>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</si>
  <si>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</si>
  <si>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</si>
  <si>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</si>
  <si>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</si>
  <si>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</si>
  <si>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</si>
  <si>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</si>
  <si>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</si>
  <si>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</si>
  <si>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</si>
  <si>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</si>
  <si>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</si>
  <si>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</si>
  <si>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</si>
  <si>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</si>
  <si>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</si>
  <si>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</si>
  <si>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</si>
  <si>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</si>
  <si>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</si>
  <si>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</si>
  <si>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</si>
  <si>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</si>
  <si>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</si>
  <si>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</si>
  <si>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</si>
  <si>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</si>
  <si>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</si>
  <si>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</si>
  <si>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</si>
  <si>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</si>
  <si>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</si>
  <si>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</si>
  <si>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</si>
  <si>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</si>
  <si>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</si>
  <si>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</si>
  <si>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</si>
  <si>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</si>
  <si>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</si>
  <si>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</si>
  <si>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</si>
  <si>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</si>
  <si>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</si>
  <si>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</si>
  <si>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</si>
  <si>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</si>
  <si>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</si>
  <si>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</si>
  <si>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</si>
  <si>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</si>
  <si>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</si>
  <si>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</si>
  <si>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</si>
  <si>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</si>
  <si>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</si>
  <si>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</si>
  <si>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</si>
  <si>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</si>
  <si>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</si>
  <si>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</si>
  <si>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</si>
  <si>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</si>
  <si>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</si>
  <si>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</si>
  <si>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</si>
  <si>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</si>
  <si>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</si>
  <si>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</si>
  <si>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</si>
  <si>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</si>
  <si>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</si>
  <si>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</si>
  <si>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</si>
  <si>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</si>
  <si>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</si>
  <si>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</si>
  <si>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</si>
  <si>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</si>
  <si>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</si>
  <si>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</si>
  <si>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</si>
  <si>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</si>
  <si>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</si>
  <si>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</si>
  <si>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</si>
  <si>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</si>
  <si>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</si>
  <si>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</si>
  <si>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</si>
  <si>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</si>
  <si>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</si>
  <si>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</si>
  <si>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</si>
  <si>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</si>
  <si>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</si>
  <si>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</si>
  <si>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</si>
  <si>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</si>
  <si>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</si>
  <si>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</si>
  <si>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</si>
  <si>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</si>
  <si>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</si>
  <si>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</si>
  <si>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</si>
  <si>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</si>
  <si>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</si>
  <si>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</si>
  <si>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</si>
  <si>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</si>
  <si>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</si>
  <si>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</si>
  <si>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</si>
  <si>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</si>
  <si>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</si>
  <si>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</si>
  <si>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</si>
  <si>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</si>
  <si>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</si>
  <si>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</si>
  <si>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</si>
  <si>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</si>
  <si>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</si>
  <si>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</si>
  <si>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</si>
  <si>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</si>
  <si>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</si>
  <si>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</si>
  <si>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</si>
  <si>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</si>
  <si>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</si>
  <si>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</si>
  <si>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</si>
  <si>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</si>
  <si>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</si>
  <si>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</si>
  <si>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</si>
  <si>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</si>
  <si>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</si>
  <si>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</si>
  <si>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</si>
  <si>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</si>
  <si>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</si>
  <si>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</si>
  <si>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</si>
  <si>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</si>
  <si>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</si>
  <si>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</si>
  <si>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</si>
  <si>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</si>
  <si>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</si>
  <si>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</si>
  <si>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</si>
  <si>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</si>
  <si>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</si>
  <si>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</si>
  <si>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</si>
  <si>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</si>
  <si>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</si>
  <si>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</si>
  <si>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</si>
  <si>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</si>
  <si>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</si>
  <si>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</si>
  <si>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</si>
  <si>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</si>
  <si>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</si>
  <si>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</si>
  <si>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</si>
  <si>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</si>
  <si>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</si>
  <si>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</si>
  <si>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</si>
  <si>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</si>
  <si>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</si>
  <si>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</si>
  <si>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</si>
  <si>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</si>
  <si>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</si>
  <si>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</si>
  <si>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</si>
  <si>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</si>
  <si>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</si>
  <si>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</si>
  <si>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</si>
  <si>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</si>
  <si>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</si>
  <si>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</si>
  <si>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</si>
  <si>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</si>
  <si>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</si>
  <si>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</si>
  <si>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</si>
  <si>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</si>
  <si>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</si>
  <si>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</si>
  <si>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</si>
  <si>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</si>
  <si>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</si>
  <si>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</si>
  <si>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</si>
  <si>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</si>
  <si>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</si>
  <si>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</si>
  <si>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</si>
  <si>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</si>
  <si>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</si>
  <si>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</si>
  <si>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</si>
  <si>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</si>
  <si>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</si>
  <si>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</si>
  <si>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</si>
  <si>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</si>
  <si>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</si>
  <si>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</si>
  <si>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</si>
  <si>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</si>
  <si>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</si>
  <si>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</si>
  <si>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</si>
  <si>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</si>
  <si>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</si>
  <si>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</si>
  <si>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</si>
  <si>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</si>
  <si>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</si>
  <si>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</si>
  <si>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</si>
  <si>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</si>
  <si>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</si>
  <si>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</si>
  <si>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</si>
  <si>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</si>
  <si>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</si>
  <si>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</si>
  <si>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</si>
  <si>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</si>
  <si>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</si>
  <si>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</si>
  <si>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</si>
  <si>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</si>
  <si>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</si>
  <si>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</si>
  <si>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</si>
  <si>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</si>
  <si>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</si>
  <si>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</si>
  <si>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</si>
  <si>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</si>
  <si>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</si>
  <si>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</si>
  <si>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</si>
  <si>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</si>
  <si>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</si>
  <si>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</si>
  <si>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</si>
  <si>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</si>
  <si>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</si>
  <si>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</si>
  <si>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</si>
  <si>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</si>
  <si>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</si>
  <si>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</si>
  <si>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</si>
  <si>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</si>
  <si>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</si>
  <si>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</si>
  <si>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</si>
  <si>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</si>
  <si>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</si>
  <si>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</si>
  <si>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</si>
  <si>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</si>
  <si>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</si>
  <si>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</si>
  <si>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</si>
  <si>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</si>
  <si>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</si>
  <si>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</si>
  <si>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</si>
  <si>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</si>
  <si>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</si>
  <si>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</si>
  <si>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</si>
  <si>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</si>
  <si>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</si>
  <si>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</si>
  <si>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</si>
  <si>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</si>
  <si>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</si>
  <si>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</si>
  <si>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</si>
  <si>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</si>
  <si>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</si>
  <si>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</si>
  <si>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</si>
  <si>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</si>
  <si>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</si>
  <si>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</si>
  <si>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</si>
  <si>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</si>
  <si>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</si>
  <si>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</si>
  <si>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</si>
  <si>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</si>
  <si>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</si>
  <si>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</si>
  <si>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</si>
  <si>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</si>
  <si>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</si>
  <si>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</si>
  <si>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</si>
  <si>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</si>
  <si>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</si>
  <si>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</si>
  <si>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</si>
  <si>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</si>
  <si>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</si>
  <si>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</si>
  <si>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</si>
  <si>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</si>
  <si>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</si>
  <si>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</si>
  <si>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</si>
  <si>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</si>
  <si>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</si>
  <si>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</si>
  <si>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</si>
  <si>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</si>
  <si>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</si>
  <si>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</si>
  <si>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</si>
  <si>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</si>
  <si>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</si>
  <si>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</si>
  <si>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</si>
  <si>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</si>
  <si>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</si>
  <si>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</si>
  <si>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</si>
  <si>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</si>
  <si>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</si>
  <si>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</si>
  <si>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</si>
  <si>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</si>
  <si>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</si>
  <si>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</si>
  <si>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</si>
  <si>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</si>
  <si>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</si>
  <si>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</si>
  <si>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</si>
  <si>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</si>
  <si>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</si>
  <si>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</si>
  <si>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</si>
  <si>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</si>
  <si>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</si>
  <si>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</si>
  <si>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</si>
  <si>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</si>
  <si>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</si>
  <si>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</si>
  <si>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</si>
  <si>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</si>
  <si>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</si>
  <si>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</si>
  <si>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</si>
  <si>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</si>
  <si>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</si>
  <si>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</si>
  <si>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</si>
  <si>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</si>
  <si>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</si>
  <si>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</si>
  <si>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</si>
  <si>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</si>
  <si>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</si>
  <si>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</si>
  <si>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</si>
  <si>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</si>
  <si>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</si>
  <si>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</si>
  <si>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</si>
  <si>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</si>
  <si>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</si>
  <si>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</si>
  <si>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</si>
  <si>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</si>
  <si>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</si>
  <si>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</si>
  <si>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</si>
  <si>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</si>
  <si>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</si>
  <si>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</si>
  <si>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</si>
  <si>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</si>
  <si>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</si>
  <si>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</si>
  <si>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</si>
  <si>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</si>
  <si>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</si>
  <si>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</si>
  <si>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</si>
  <si>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</si>
  <si>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</si>
  <si>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</si>
  <si>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</si>
  <si>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</si>
  <si>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</si>
  <si>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</si>
  <si>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</si>
  <si>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</si>
  <si>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</si>
  <si>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</si>
  <si>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</si>
  <si>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</si>
  <si>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</si>
  <si>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</si>
  <si>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</si>
  <si>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</si>
  <si>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</si>
  <si>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</si>
  <si>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</si>
  <si>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</si>
  <si>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</si>
  <si>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</si>
  <si>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</si>
  <si>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</si>
  <si>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</si>
  <si>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</si>
  <si>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</si>
  <si>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</si>
  <si>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</si>
  <si>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</si>
  <si>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</si>
  <si>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</si>
  <si>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</si>
  <si>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</si>
  <si>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</si>
  <si>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</si>
  <si>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</si>
  <si>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</si>
  <si>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</si>
  <si>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</si>
  <si>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</si>
  <si>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</si>
  <si>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</si>
  <si>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</si>
  <si>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</si>
  <si>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</si>
  <si>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</si>
  <si>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</si>
  <si>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</si>
  <si>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</si>
  <si>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</si>
  <si>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</si>
  <si>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</si>
  <si>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</si>
  <si>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</si>
  <si>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</si>
  <si>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</si>
  <si>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</si>
  <si>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</si>
  <si>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</si>
  <si>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</si>
  <si>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</si>
  <si>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</si>
  <si>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</si>
  <si>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</si>
  <si>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</si>
  <si>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</si>
  <si>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</si>
  <si>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</si>
  <si>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</si>
  <si>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</si>
  <si>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</si>
  <si>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</si>
  <si>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</si>
  <si>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</si>
  <si>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</si>
  <si>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</si>
  <si>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</si>
  <si>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</si>
  <si>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</si>
  <si>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</si>
  <si>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</si>
  <si>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</si>
  <si>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</si>
  <si>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</si>
  <si>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</si>
  <si>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</si>
  <si>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</si>
  <si>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</si>
  <si>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</si>
  <si>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</si>
  <si>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</si>
  <si>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</si>
  <si>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</si>
  <si>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</si>
  <si>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</si>
  <si>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</si>
  <si>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</si>
  <si>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</si>
  <si>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</si>
  <si>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</si>
  <si>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</si>
  <si>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</si>
  <si>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</si>
  <si>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</si>
  <si>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</si>
  <si>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</si>
  <si>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</si>
  <si>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</si>
  <si>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</si>
  <si>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</si>
  <si>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</si>
  <si>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</si>
  <si>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</si>
  <si>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</si>
  <si>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</si>
  <si>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</si>
  <si>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</si>
  <si>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</si>
  <si>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</si>
  <si>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</si>
  <si>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</si>
  <si>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</si>
  <si>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</si>
  <si>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</si>
  <si>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</si>
  <si>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</si>
  <si>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</si>
  <si>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</si>
  <si>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</si>
  <si>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</si>
  <si>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</si>
  <si>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</si>
  <si>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</si>
  <si>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</si>
  <si>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</si>
  <si>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</si>
  <si>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</si>
  <si>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</si>
  <si>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</si>
  <si>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</si>
  <si>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</si>
  <si>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</si>
  <si>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</si>
  <si>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</si>
  <si>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</si>
  <si>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</si>
  <si>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</si>
  <si>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</si>
  <si>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</si>
  <si>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</si>
  <si>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</si>
  <si>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</si>
  <si>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</si>
  <si>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</si>
  <si>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</si>
  <si>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</si>
  <si>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</si>
  <si>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</si>
  <si>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</si>
  <si>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</si>
  <si>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</si>
  <si>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</si>
  <si>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</si>
  <si>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</si>
  <si>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</si>
  <si>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</si>
  <si>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</si>
  <si>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</si>
  <si>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</si>
  <si>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</si>
  <si>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</si>
  <si>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</si>
  <si>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</si>
  <si>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</si>
  <si>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</si>
  <si>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</si>
  <si>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</si>
  <si>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</si>
  <si>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</si>
  <si>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</si>
  <si>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</si>
  <si>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</si>
  <si>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</si>
  <si>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</si>
  <si>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</si>
  <si>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</si>
  <si>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</si>
  <si>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</si>
  <si>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</si>
  <si>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</si>
  <si>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</si>
  <si>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</si>
  <si>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</si>
  <si>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</si>
  <si>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</si>
  <si>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</si>
  <si>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</si>
  <si>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</si>
  <si>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</si>
  <si>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</si>
  <si>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</si>
  <si>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</si>
  <si>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</si>
  <si>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</si>
  <si>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</si>
  <si>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</si>
  <si>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</si>
  <si>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</si>
  <si>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</si>
  <si>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</si>
  <si>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</si>
  <si>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</si>
  <si>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</si>
  <si>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</si>
  <si>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</si>
  <si>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</si>
  <si>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</si>
  <si>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</si>
  <si>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</si>
  <si>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</si>
  <si>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</si>
  <si>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</si>
  <si>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</si>
  <si>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</si>
  <si>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</si>
  <si>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</si>
  <si>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</si>
  <si>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</si>
  <si>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</si>
  <si>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</si>
  <si>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</si>
  <si>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</si>
  <si>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</si>
  <si>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</si>
  <si>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</si>
  <si>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</si>
  <si>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</si>
  <si>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</si>
  <si>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</si>
  <si>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</si>
  <si>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</si>
  <si>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</si>
  <si>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</si>
  <si>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</si>
  <si>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</si>
  <si>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</si>
  <si>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</si>
  <si>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</si>
  <si>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</si>
  <si>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</si>
  <si>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</si>
  <si>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</si>
  <si>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</si>
  <si>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</si>
  <si>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</si>
  <si>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</si>
  <si>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</si>
  <si>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</si>
  <si>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</si>
  <si>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</si>
  <si>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</si>
  <si>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</si>
  <si>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</si>
  <si>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</si>
  <si>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</si>
  <si>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</si>
  <si>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</si>
  <si>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</si>
  <si>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</si>
  <si>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</si>
  <si>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</si>
  <si>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</si>
  <si>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</si>
  <si>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</si>
  <si>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</si>
  <si>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</si>
  <si>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</si>
  <si>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</si>
  <si>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</si>
  <si>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</si>
  <si>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</si>
  <si>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</si>
  <si>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</si>
  <si>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</si>
  <si>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</si>
  <si>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</si>
  <si>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</si>
  <si>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</si>
  <si>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</si>
  <si>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</si>
  <si>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</si>
  <si>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</si>
  <si>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</si>
  <si>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</si>
  <si>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</si>
  <si>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</si>
  <si>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</si>
  <si>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</si>
  <si>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</si>
  <si>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</si>
  <si>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</si>
  <si>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</si>
  <si>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</si>
  <si>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</si>
  <si>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</si>
  <si>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</si>
  <si>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</si>
  <si>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</si>
  <si>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</si>
  <si>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</si>
  <si>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</si>
  <si>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</si>
  <si>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</si>
  <si>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</si>
  <si>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</si>
  <si>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</si>
  <si>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</si>
  <si>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</si>
  <si>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</si>
  <si>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</si>
  <si>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</si>
  <si>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</si>
  <si>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</si>
  <si>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</si>
  <si>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</si>
  <si>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</si>
  <si>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</si>
  <si>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</si>
  <si>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</si>
  <si>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</si>
  <si>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</si>
  <si>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</si>
  <si>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</si>
  <si>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</si>
  <si>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</si>
  <si>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</si>
  <si>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</si>
  <si>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</si>
  <si>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</si>
  <si>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</si>
  <si>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</si>
  <si>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</si>
  <si>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</si>
  <si>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</si>
  <si>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</si>
  <si>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</si>
  <si>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</si>
  <si>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</si>
  <si>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</si>
  <si>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</si>
  <si>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</si>
  <si>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</si>
  <si>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</si>
  <si>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</si>
  <si>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</si>
  <si>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</si>
  <si>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</si>
  <si>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</si>
  <si>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</si>
  <si>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</si>
  <si>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</si>
  <si>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</si>
  <si>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</si>
  <si>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</si>
  <si>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</si>
  <si>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</si>
  <si>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</si>
  <si>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</si>
  <si>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</si>
  <si>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</si>
  <si>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</si>
  <si>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</si>
  <si>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</si>
  <si>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</si>
  <si>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</si>
  <si>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</si>
  <si>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</si>
  <si>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</si>
  <si>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</si>
  <si>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</si>
  <si>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</si>
  <si>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</si>
  <si>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</si>
  <si>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</si>
  <si>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</si>
  <si>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</si>
  <si>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</si>
  <si>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</si>
  <si>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</si>
  <si>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</si>
  <si>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</si>
  <si>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</si>
  <si>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</si>
  <si>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</si>
  <si>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</si>
  <si>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</si>
  <si>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</si>
  <si>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</si>
  <si>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</si>
  <si>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</si>
  <si>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</si>
  <si>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</si>
  <si>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</si>
  <si>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</si>
  <si>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</si>
  <si>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</si>
  <si>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</si>
  <si>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</si>
  <si>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</si>
  <si>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</si>
  <si>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</si>
  <si>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</si>
  <si>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</si>
  <si>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</si>
  <si>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</si>
  <si>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</si>
  <si>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</si>
  <si>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</si>
  <si>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</si>
  <si>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</si>
  <si>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</si>
  <si>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</si>
  <si>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</si>
  <si>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</si>
  <si>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</si>
  <si>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</si>
  <si>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</si>
  <si>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</si>
  <si>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</si>
  <si>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</si>
  <si>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</si>
  <si>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</si>
  <si>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</si>
  <si>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</si>
  <si>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</si>
  <si>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</si>
  <si>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</si>
  <si>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</si>
  <si>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</si>
  <si>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</si>
  <si>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</si>
  <si>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</si>
  <si>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</si>
  <si>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</si>
  <si>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</si>
  <si>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</si>
  <si>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</si>
  <si>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</si>
  <si>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</si>
  <si>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</si>
  <si>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</si>
  <si>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</si>
  <si>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</si>
  <si>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</si>
  <si>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</si>
  <si>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</si>
  <si>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</si>
  <si>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</si>
  <si>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</si>
  <si>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</si>
  <si>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</si>
  <si>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</si>
  <si>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</si>
  <si>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</si>
  <si>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</si>
  <si>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</si>
  <si>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</si>
  <si>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</si>
  <si>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</si>
  <si>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</si>
  <si>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</si>
  <si>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</si>
  <si>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</si>
  <si>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</si>
  <si>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</si>
  <si>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</si>
  <si>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</si>
  <si>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</si>
  <si>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</si>
  <si>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</si>
  <si>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</si>
  <si>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</si>
  <si>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</si>
  <si>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</si>
  <si>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</si>
  <si>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</si>
  <si>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</si>
  <si>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</si>
  <si>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</si>
  <si>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</si>
  <si>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</si>
  <si>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</si>
  <si>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</si>
  <si>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</si>
  <si>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</si>
  <si>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</si>
  <si>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</si>
  <si>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</si>
  <si>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</si>
  <si>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</si>
  <si>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</si>
  <si>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</si>
  <si>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</si>
  <si>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</si>
  <si>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</si>
  <si>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</si>
  <si>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</si>
  <si>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</si>
  <si>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</si>
  <si>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</si>
  <si>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</si>
  <si>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</si>
  <si>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</si>
  <si>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</si>
  <si>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</si>
  <si>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</si>
  <si>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</si>
  <si>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</si>
  <si>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</si>
  <si>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</si>
  <si>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</si>
  <si>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</si>
  <si>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</si>
  <si>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</si>
  <si>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</si>
  <si>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</si>
  <si>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</si>
  <si>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</si>
  <si>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</si>
  <si>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</si>
  <si>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</si>
  <si>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</si>
  <si>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</si>
  <si>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</si>
  <si>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</si>
  <si>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</si>
  <si>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</si>
  <si>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</si>
  <si>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</si>
  <si>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</si>
  <si>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</si>
  <si>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</si>
  <si>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</si>
  <si>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</si>
  <si>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</si>
  <si>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</si>
  <si>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</si>
  <si>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</si>
  <si>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</si>
  <si>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</si>
  <si>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</si>
  <si>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</si>
  <si>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</si>
  <si>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</si>
  <si>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</si>
  <si>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</si>
  <si>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</si>
  <si>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</si>
  <si>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</si>
  <si>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</si>
  <si>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</si>
  <si>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</si>
  <si>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</si>
  <si>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</si>
  <si>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</si>
  <si>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</si>
  <si>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</si>
  <si>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</si>
  <si>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</si>
  <si>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</si>
  <si>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</si>
  <si>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</si>
  <si>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</si>
  <si>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</si>
  <si>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</si>
  <si>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</si>
  <si>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</si>
  <si>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</si>
  <si>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</si>
  <si>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</si>
  <si>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</si>
  <si>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</si>
  <si>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</si>
  <si>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</si>
  <si>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</si>
  <si>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</si>
  <si>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</si>
  <si>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</si>
  <si>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</si>
  <si>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</si>
  <si>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</si>
  <si>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</si>
  <si>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</si>
  <si>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</si>
  <si>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</si>
  <si>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</si>
  <si>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</si>
  <si>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</si>
  <si>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</si>
  <si>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</si>
  <si>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</si>
  <si>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</si>
  <si>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</si>
  <si>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</si>
  <si>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</si>
  <si>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</si>
  <si>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</si>
  <si>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</si>
  <si>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</si>
  <si>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</si>
  <si>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</si>
  <si>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</si>
  <si>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</si>
  <si>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</si>
  <si>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</si>
  <si>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</si>
  <si>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</si>
  <si>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</si>
  <si>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</si>
  <si>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</si>
  <si>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</si>
  <si>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</si>
  <si>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</si>
  <si>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</si>
  <si>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</si>
  <si>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</si>
  <si>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</si>
  <si>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</si>
  <si>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</si>
  <si>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</si>
  <si>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</si>
  <si>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</si>
  <si>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</si>
  <si>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</si>
  <si>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</si>
  <si>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</si>
  <si>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</si>
  <si>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</si>
  <si>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</si>
  <si>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</si>
  <si>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</si>
  <si>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</si>
  <si>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</si>
  <si>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</si>
  <si>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</si>
  <si>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</si>
  <si>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</si>
  <si>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</si>
  <si>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</si>
  <si>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</si>
  <si>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</si>
  <si>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</si>
  <si>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</si>
  <si>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</si>
  <si>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</si>
  <si>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</si>
  <si>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</si>
  <si>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</si>
  <si>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</si>
  <si>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</si>
  <si>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</si>
  <si>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</si>
  <si>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</si>
  <si>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</si>
  <si>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</si>
  <si>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</si>
  <si>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</si>
  <si>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</si>
  <si>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</si>
  <si>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</si>
  <si>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</si>
  <si>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</si>
  <si>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</si>
  <si>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</si>
  <si>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</si>
  <si>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</si>
  <si>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</si>
  <si>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</si>
  <si>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</si>
  <si>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</si>
  <si>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</si>
  <si>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</si>
  <si>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</si>
  <si>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</si>
  <si>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</si>
  <si>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</si>
  <si>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</si>
  <si>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</si>
  <si>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</si>
  <si>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</si>
  <si>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</si>
  <si>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</si>
  <si>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</si>
  <si>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</si>
  <si>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</si>
  <si>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</si>
  <si>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</si>
  <si>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</si>
  <si>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</si>
  <si>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</si>
  <si>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</si>
  <si>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</si>
  <si>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</si>
  <si>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</si>
  <si>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</si>
  <si>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</si>
  <si>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</si>
  <si>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</si>
  <si>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</si>
  <si>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</si>
  <si>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</si>
  <si>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</si>
  <si>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</si>
  <si>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</si>
  <si>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</si>
  <si>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</si>
  <si>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</si>
  <si>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</si>
  <si>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</si>
  <si>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</si>
  <si>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</si>
  <si>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</si>
  <si>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</si>
  <si>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</si>
  <si>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</si>
  <si>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</si>
  <si>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</si>
  <si>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</si>
  <si>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</si>
  <si>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</si>
  <si>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</si>
  <si>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</si>
  <si>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</si>
  <si>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</si>
  <si>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</si>
  <si>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</si>
  <si>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</si>
  <si>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</si>
  <si>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</si>
  <si>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</si>
  <si>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</si>
  <si>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</si>
  <si>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</si>
  <si>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</si>
  <si>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</si>
  <si>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</si>
  <si>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</si>
  <si>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</si>
  <si>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</si>
  <si>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</si>
  <si>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</si>
  <si>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</si>
  <si>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</si>
  <si>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</si>
  <si>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</si>
  <si>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</si>
  <si>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</si>
  <si>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</si>
  <si>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</si>
  <si>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</si>
  <si>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</si>
  <si>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</si>
  <si>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</si>
  <si>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</si>
  <si>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</si>
  <si>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</si>
  <si>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</si>
  <si>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</si>
  <si>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</si>
  <si>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</si>
  <si>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</si>
  <si>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</si>
  <si>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</si>
  <si>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</si>
  <si>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</si>
  <si>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</si>
  <si>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</si>
  <si>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</si>
  <si>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</si>
  <si>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</si>
  <si>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</si>
  <si>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</si>
  <si>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</si>
  <si>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</si>
  <si>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</si>
  <si>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</si>
  <si>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</si>
  <si>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</si>
  <si>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</si>
  <si>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</si>
  <si>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</si>
  <si>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</si>
  <si>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</si>
  <si>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</si>
  <si>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</si>
  <si>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</si>
  <si>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</si>
  <si>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</si>
  <si>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</si>
  <si>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</si>
  <si>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</si>
  <si>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</si>
  <si>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</si>
  <si>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</si>
  <si>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</si>
  <si>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</si>
  <si>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</si>
  <si>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</si>
  <si>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</si>
  <si>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</si>
  <si>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</si>
  <si>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</si>
  <si>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</si>
  <si>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</si>
  <si>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</si>
  <si>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</si>
  <si>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</si>
  <si>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</si>
  <si>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</si>
  <si>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</si>
  <si>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</si>
  <si>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</si>
  <si>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</si>
  <si>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</si>
  <si>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</si>
  <si>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</si>
  <si>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</si>
  <si>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</si>
  <si>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</si>
  <si>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</si>
  <si>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</si>
  <si>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</si>
  <si>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</si>
  <si>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</si>
  <si>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</si>
  <si>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</si>
  <si>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</si>
  <si>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</si>
  <si>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</si>
  <si>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</si>
  <si>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</si>
  <si>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</si>
  <si>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</si>
  <si>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</si>
  <si>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</si>
  <si>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</si>
  <si>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</si>
  <si>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</si>
  <si>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</si>
  <si>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</si>
  <si>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</si>
  <si>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</si>
  <si>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</si>
  <si>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</si>
  <si>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</si>
  <si>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</si>
  <si>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</si>
  <si>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</si>
  <si>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</si>
  <si>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</si>
  <si>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</si>
  <si>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</si>
  <si>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</si>
  <si>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</si>
  <si>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</si>
  <si>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</si>
  <si>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</si>
  <si>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</si>
  <si>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</si>
  <si>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</si>
  <si>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</si>
  <si>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</si>
  <si>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</si>
  <si>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</si>
  <si>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</si>
  <si>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</si>
  <si>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</si>
  <si>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</si>
  <si>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</si>
  <si>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</si>
  <si>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</si>
  <si>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</si>
  <si>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</si>
  <si>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</si>
  <si>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</si>
  <si>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</si>
  <si>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</si>
  <si>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</si>
  <si>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</si>
  <si>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</si>
  <si>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</si>
  <si>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</si>
  <si>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</si>
  <si>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</si>
  <si>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</si>
  <si>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</si>
  <si>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</si>
  <si>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</si>
  <si>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</si>
  <si>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</si>
  <si>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</si>
  <si>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</si>
  <si>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</si>
  <si>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</si>
  <si>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</si>
  <si>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</si>
  <si>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</si>
  <si>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</si>
  <si>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</si>
  <si>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</si>
  <si>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</si>
  <si>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</si>
  <si>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</si>
  <si>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</si>
  <si>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</si>
  <si>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</si>
  <si>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</si>
  <si>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</si>
  <si>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</si>
  <si>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</si>
  <si>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</si>
  <si>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</si>
  <si>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</si>
  <si>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</si>
  <si>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</si>
  <si>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</si>
  <si>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</si>
  <si>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</si>
  <si>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</si>
  <si>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</si>
  <si>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</si>
  <si>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</si>
  <si>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</si>
  <si>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</si>
  <si>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</si>
  <si>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</si>
  <si>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</si>
  <si>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</si>
  <si>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</si>
  <si>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</si>
  <si>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</si>
  <si>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</si>
  <si>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</si>
  <si>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</si>
  <si>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</si>
  <si>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</si>
  <si>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</si>
  <si>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</si>
  <si>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</si>
  <si>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</si>
  <si>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</si>
  <si>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</si>
  <si>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</si>
  <si>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</si>
  <si>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</si>
  <si>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</si>
  <si>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</si>
  <si>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</si>
  <si>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</si>
  <si>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</si>
  <si>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</si>
  <si>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</si>
  <si>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</si>
  <si>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</si>
  <si>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</si>
  <si>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</si>
  <si>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</si>
  <si>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</si>
  <si>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</si>
  <si>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</si>
  <si>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</si>
  <si>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</si>
  <si>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</si>
  <si>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</si>
  <si>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</si>
  <si>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</si>
  <si>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</si>
  <si>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</si>
  <si>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</si>
  <si>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</si>
  <si>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</si>
  <si>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</si>
  <si>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</si>
  <si>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</si>
  <si>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</si>
  <si>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</si>
  <si>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</si>
  <si>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</si>
  <si>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</si>
  <si>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</si>
  <si>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</si>
  <si>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</si>
  <si>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</si>
  <si>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</si>
  <si>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</si>
  <si>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</si>
  <si>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</si>
  <si>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</si>
  <si>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</si>
  <si>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</si>
  <si>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</si>
  <si>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</si>
  <si>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</si>
  <si>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</si>
  <si>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</si>
  <si>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</si>
  <si>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</si>
  <si>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</si>
  <si>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</si>
  <si>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</si>
  <si>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</si>
  <si>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</si>
  <si>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</si>
  <si>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</si>
  <si>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</si>
  <si>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</si>
  <si>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</si>
  <si>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</si>
  <si>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</si>
  <si>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</si>
  <si>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</si>
  <si>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</si>
  <si>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</si>
  <si>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</si>
  <si>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</si>
  <si>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</si>
  <si>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</si>
  <si>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</si>
  <si>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</si>
  <si>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</si>
  <si>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</si>
  <si>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</si>
  <si>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</si>
  <si>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</si>
  <si>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</si>
  <si>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</si>
  <si>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</si>
  <si>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</si>
  <si>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</si>
  <si>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</si>
  <si>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</si>
  <si>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</si>
  <si>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</si>
  <si>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</si>
  <si>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</si>
  <si>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</si>
  <si>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</si>
  <si>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</si>
  <si>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</si>
  <si>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</si>
  <si>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</si>
  <si>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</si>
  <si>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</si>
  <si>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</si>
  <si>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</si>
  <si>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</si>
  <si>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</si>
  <si>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</si>
  <si>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</si>
  <si>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</si>
  <si>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</si>
  <si>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</si>
  <si>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</si>
  <si>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</si>
  <si>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</si>
  <si>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</si>
  <si>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</si>
  <si>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</si>
  <si>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</si>
  <si>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</si>
  <si>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</si>
  <si>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</si>
  <si>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</si>
  <si>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</si>
  <si>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</si>
  <si>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</si>
  <si>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</si>
  <si>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</si>
  <si>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</si>
  <si>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</si>
  <si>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</si>
  <si>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</si>
  <si>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</si>
  <si>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</si>
  <si>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</si>
  <si>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</si>
  <si>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</si>
  <si>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</si>
  <si>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</si>
  <si>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</si>
  <si>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</si>
  <si>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</si>
  <si>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</si>
  <si>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</si>
  <si>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</si>
  <si>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</si>
  <si>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</si>
  <si>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</si>
  <si>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</si>
  <si>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</si>
  <si>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</si>
  <si>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</si>
  <si>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</si>
  <si>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</si>
  <si>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</si>
  <si>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</si>
  <si>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</si>
  <si>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</si>
  <si>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</si>
  <si>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</si>
  <si>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</si>
  <si>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</si>
  <si>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</si>
  <si>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</si>
  <si>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</si>
  <si>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</si>
  <si>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</si>
  <si>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</si>
  <si>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</si>
  <si>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</si>
  <si>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</si>
  <si>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</si>
  <si>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</si>
  <si>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</si>
  <si>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</si>
  <si>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</si>
  <si>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</si>
  <si>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</si>
  <si>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</si>
  <si>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</si>
  <si>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</si>
  <si>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</si>
  <si>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</si>
  <si>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</si>
  <si>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</si>
  <si>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</si>
  <si>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</si>
  <si>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</si>
  <si>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</si>
  <si>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</si>
  <si>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</si>
  <si>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</si>
  <si>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</si>
  <si>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</si>
  <si>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</si>
  <si>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</si>
  <si>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</si>
  <si>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</si>
  <si>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</si>
  <si>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</si>
  <si>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</si>
  <si>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</si>
  <si>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</si>
  <si>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</si>
  <si>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</si>
  <si>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</si>
  <si>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</si>
  <si>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</si>
  <si>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</si>
  <si>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</si>
  <si>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</si>
  <si>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</si>
  <si>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</si>
  <si>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</si>
  <si>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</si>
  <si>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</si>
  <si>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</si>
  <si>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</si>
  <si>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</si>
  <si>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</si>
  <si>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</si>
  <si>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</si>
  <si>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</si>
  <si>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</si>
  <si>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</si>
  <si>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</si>
  <si>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</si>
  <si>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</si>
  <si>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</si>
  <si>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</si>
  <si>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</si>
  <si>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</si>
  <si>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</si>
  <si>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</si>
  <si>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</si>
  <si>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</si>
  <si>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</si>
  <si>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</si>
  <si>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</si>
  <si>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</si>
  <si>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</si>
  <si>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</si>
  <si>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</si>
  <si>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</si>
  <si>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</si>
  <si>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</si>
  <si>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</si>
  <si>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</si>
  <si>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</si>
  <si>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</si>
  <si>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</si>
  <si>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</si>
  <si>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</si>
  <si>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</si>
  <si>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</si>
  <si>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</si>
  <si>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</si>
  <si>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</si>
  <si>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</si>
  <si>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</si>
  <si>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</si>
  <si>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</si>
  <si>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</si>
  <si>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</si>
  <si>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</si>
  <si>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</si>
  <si>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</si>
  <si>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</si>
  <si>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</si>
  <si>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</si>
  <si>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</si>
  <si>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</si>
  <si>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</si>
  <si>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</si>
  <si>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</si>
  <si>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</si>
  <si>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</si>
  <si>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</si>
  <si>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</si>
  <si>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</si>
  <si>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</si>
  <si>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</si>
  <si>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</si>
  <si>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</si>
  <si>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</si>
  <si>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</si>
  <si>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</si>
  <si>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</si>
  <si>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</si>
  <si>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</si>
  <si>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</si>
  <si>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</si>
  <si>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</si>
  <si>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</si>
  <si>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</si>
  <si>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</si>
  <si>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</si>
  <si>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</si>
  <si>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</si>
  <si>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</si>
  <si>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</si>
  <si>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</si>
  <si>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</si>
  <si>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</si>
  <si>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</si>
  <si>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</si>
  <si>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</si>
  <si>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</si>
  <si>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</si>
  <si>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</si>
  <si>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</si>
  <si>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</si>
  <si>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</si>
  <si>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</si>
  <si>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</si>
  <si>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</si>
  <si>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</si>
  <si>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</si>
  <si>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</si>
  <si>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</si>
  <si>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</si>
  <si>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</si>
  <si>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</si>
  <si>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</si>
  <si>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</si>
  <si>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</si>
  <si>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</si>
  <si>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</si>
  <si>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</si>
  <si>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</si>
  <si>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</si>
  <si>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</si>
  <si>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</si>
  <si>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</si>
  <si>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</si>
  <si>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</si>
  <si>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</si>
  <si>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</si>
  <si>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</si>
  <si>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</si>
  <si>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</si>
  <si>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</si>
  <si>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</si>
  <si>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</si>
  <si>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</si>
  <si>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</si>
  <si>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</si>
  <si>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</si>
  <si>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</si>
  <si>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</si>
  <si>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</si>
  <si>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</si>
  <si>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</si>
  <si>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</si>
  <si>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</si>
  <si>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</si>
  <si>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</si>
  <si>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</si>
  <si>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</si>
  <si>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</si>
  <si>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</si>
  <si>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</si>
  <si>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</si>
  <si>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</si>
  <si>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</si>
  <si>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</si>
  <si>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</si>
  <si>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</si>
  <si>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</si>
  <si>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</si>
  <si>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</si>
  <si>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</si>
  <si>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</si>
  <si>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</si>
  <si>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</si>
  <si>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</si>
  <si>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</si>
  <si>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</si>
  <si>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</si>
  <si>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</si>
  <si>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</si>
  <si>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</si>
  <si>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</si>
  <si>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</si>
  <si>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</si>
  <si>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</si>
  <si>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</si>
  <si>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</si>
  <si>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</si>
  <si>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</si>
  <si>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</si>
  <si>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</si>
  <si>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</si>
  <si>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</si>
  <si>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</si>
  <si>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</si>
  <si>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</si>
  <si>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</si>
  <si>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</si>
  <si>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</si>
  <si>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</si>
  <si>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</si>
  <si>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</si>
  <si>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</si>
  <si>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</si>
  <si>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</si>
  <si>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</si>
  <si>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</si>
  <si>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</si>
  <si>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</si>
  <si>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</si>
  <si>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</si>
  <si>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</si>
  <si>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</si>
  <si>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</si>
  <si>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</si>
  <si>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</si>
  <si>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</si>
  <si>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</si>
  <si>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</si>
  <si>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</si>
  <si>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</si>
  <si>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</si>
  <si>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</si>
  <si>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</si>
  <si>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</si>
  <si>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</si>
  <si>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</si>
  <si>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</si>
  <si>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</si>
  <si>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</si>
  <si>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</si>
  <si>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</si>
  <si>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</si>
  <si>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</si>
  <si>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</si>
  <si>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</si>
  <si>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</si>
  <si>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</si>
  <si>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</si>
  <si>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</si>
  <si>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</si>
  <si>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</si>
  <si>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</si>
  <si>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</si>
  <si>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</si>
  <si>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</si>
  <si>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</si>
  <si>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</si>
  <si>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</si>
  <si>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</si>
  <si>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</si>
  <si>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</si>
  <si>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</si>
  <si>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</si>
  <si>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</si>
  <si>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</si>
  <si>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</si>
  <si>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</si>
  <si>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</si>
  <si>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</si>
  <si>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</si>
  <si>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</si>
  <si>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</si>
  <si>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</si>
  <si>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</si>
  <si>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</si>
  <si>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</si>
  <si>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</si>
  <si>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</si>
  <si>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</si>
  <si>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</si>
  <si>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</si>
  <si>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</si>
  <si>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</si>
  <si>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</si>
  <si>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</si>
  <si>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</si>
  <si>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</si>
  <si>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</si>
  <si>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</si>
  <si>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</si>
  <si>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</si>
  <si>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</si>
  <si>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</si>
  <si>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</si>
  <si>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</si>
  <si>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</si>
  <si>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</si>
  <si>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</si>
  <si>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</si>
  <si>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</si>
  <si>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</si>
  <si>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</si>
  <si>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</si>
  <si>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</si>
  <si>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</si>
  <si>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</si>
  <si>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</si>
  <si>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</si>
  <si>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</si>
  <si>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</si>
  <si>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</si>
  <si>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</si>
  <si>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</si>
  <si>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</si>
  <si>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</si>
  <si>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</si>
  <si>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</si>
  <si>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</si>
  <si>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</si>
  <si>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</si>
  <si>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</si>
  <si>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</si>
  <si>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</si>
  <si>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</si>
  <si>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</si>
  <si>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</si>
  <si>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</si>
  <si>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</si>
  <si>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</si>
  <si>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</si>
  <si>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</si>
  <si>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</si>
  <si>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</si>
  <si>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</si>
  <si>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</si>
  <si>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</si>
  <si>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</si>
  <si>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</si>
  <si>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</si>
  <si>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</si>
  <si>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</si>
  <si>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</si>
  <si>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</si>
  <si>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</si>
  <si>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</si>
  <si>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</si>
  <si>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</si>
  <si>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</si>
  <si>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</si>
  <si>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</si>
  <si>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</si>
  <si>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</si>
  <si>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</si>
  <si>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</si>
  <si>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</si>
  <si>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</si>
  <si>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</si>
  <si>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</si>
  <si>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</si>
  <si>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</si>
  <si>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</si>
  <si>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</si>
  <si>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</si>
  <si>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</si>
  <si>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</si>
  <si>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</si>
  <si>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</si>
  <si>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</si>
  <si>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</si>
  <si>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</si>
  <si>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</si>
  <si>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</si>
  <si>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</si>
  <si>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</si>
  <si>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</si>
  <si>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</si>
  <si>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</si>
  <si>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</si>
  <si>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</si>
  <si>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</si>
  <si>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</si>
  <si>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</si>
  <si>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</si>
  <si>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</si>
  <si>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</si>
  <si>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</si>
  <si>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</si>
  <si>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</si>
  <si>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</si>
  <si>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</si>
  <si>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</si>
  <si>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</si>
  <si>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</si>
  <si>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</si>
  <si>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</si>
  <si>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</si>
  <si>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</si>
  <si>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</si>
  <si>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</si>
  <si>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</si>
  <si>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</si>
  <si>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</si>
  <si>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</si>
  <si>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</si>
  <si>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</si>
  <si>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</si>
  <si>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</si>
  <si>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</si>
  <si>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</si>
  <si>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</si>
  <si>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</si>
  <si>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</si>
  <si>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</si>
  <si>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</si>
  <si>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</si>
  <si>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</si>
  <si>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</si>
  <si>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</si>
  <si>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</si>
  <si>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</si>
  <si>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</si>
  <si>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</si>
  <si>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</si>
  <si>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</si>
  <si>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</si>
  <si>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</si>
  <si>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</si>
  <si>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</si>
  <si>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</si>
  <si>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</si>
  <si>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</si>
  <si>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</si>
  <si>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</si>
  <si>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</si>
  <si>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</si>
  <si>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</si>
  <si>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</si>
  <si>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</si>
  <si>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</si>
  <si>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</si>
  <si>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</si>
  <si>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</si>
  <si>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</si>
  <si>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</si>
  <si>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</si>
  <si>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</si>
  <si>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</si>
  <si>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</si>
  <si>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</si>
  <si>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</si>
  <si>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</si>
  <si>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</si>
  <si>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</si>
  <si>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</si>
  <si>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</si>
  <si>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</si>
  <si>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</si>
  <si>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</si>
  <si>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</si>
  <si>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</si>
  <si>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</si>
  <si>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</si>
  <si>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</si>
  <si>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</si>
  <si>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</si>
  <si>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</si>
  <si>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</si>
  <si>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</si>
  <si>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</si>
  <si>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</si>
  <si>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</si>
  <si>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</si>
  <si>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</si>
  <si>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</si>
  <si>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</si>
  <si>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</si>
  <si>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</si>
  <si>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</si>
  <si>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</si>
  <si>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</si>
  <si>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</si>
  <si>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</si>
  <si>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</si>
  <si>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</si>
  <si>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</si>
  <si>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</si>
  <si>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</si>
  <si>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</si>
  <si>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</si>
  <si>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</si>
  <si>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</si>
  <si>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</si>
  <si>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</si>
  <si>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</si>
  <si>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</si>
  <si>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</si>
  <si>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</si>
  <si>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</si>
  <si>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</si>
  <si>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</si>
  <si>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</si>
  <si>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</si>
  <si>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</si>
  <si>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</si>
  <si>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</si>
  <si>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</si>
  <si>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</si>
  <si>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</si>
  <si>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</si>
  <si>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</si>
  <si>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</si>
  <si>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</si>
  <si>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</si>
  <si>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</si>
  <si>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</si>
  <si>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</si>
  <si>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</si>
  <si>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</si>
  <si>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</si>
  <si>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</si>
  <si>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</si>
  <si>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</si>
  <si>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</si>
  <si>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</si>
  <si>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</si>
  <si>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</si>
  <si>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</si>
  <si>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</si>
  <si>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</si>
  <si>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</si>
  <si>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</si>
  <si>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</si>
  <si>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</si>
  <si>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</si>
  <si>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</si>
  <si>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</si>
  <si>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</si>
  <si>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</si>
  <si>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</si>
  <si>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</si>
  <si>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</si>
  <si>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</si>
  <si>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</si>
  <si>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</si>
  <si>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</si>
  <si>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</si>
  <si>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</si>
  <si>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</si>
  <si>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</si>
  <si>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</si>
  <si>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</si>
  <si>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</si>
  <si>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</si>
  <si>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</si>
  <si>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</si>
  <si>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</si>
  <si>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</si>
  <si>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</si>
  <si>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</si>
  <si>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</si>
  <si>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</si>
  <si>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</si>
  <si>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</si>
  <si>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</si>
  <si>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</si>
  <si>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</si>
  <si>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</si>
  <si>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</si>
  <si>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</si>
  <si>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</si>
  <si>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</si>
  <si>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</si>
  <si>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</si>
  <si>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</si>
  <si>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</si>
  <si>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</si>
  <si>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</si>
  <si>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</si>
  <si>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</si>
  <si>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</si>
  <si>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</si>
  <si>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</si>
  <si>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</si>
  <si>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</si>
  <si>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</si>
  <si>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</si>
  <si>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</si>
  <si>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</si>
  <si>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</si>
  <si>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</si>
  <si>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</si>
  <si>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</si>
  <si>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</si>
  <si>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</si>
  <si>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</si>
  <si>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</si>
  <si>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</si>
  <si>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</si>
  <si>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</si>
  <si>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</si>
  <si>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</si>
  <si>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</si>
  <si>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</si>
  <si>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</si>
  <si>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</si>
  <si>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</si>
  <si>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</si>
  <si>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</si>
  <si>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</si>
  <si>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</si>
  <si>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</si>
  <si>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</si>
  <si>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</si>
  <si>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</si>
  <si>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</si>
  <si>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</si>
  <si>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</si>
  <si>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</si>
  <si>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</si>
  <si>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</si>
  <si>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</si>
  <si>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</si>
  <si>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</si>
  <si>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</si>
  <si>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</si>
  <si>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</si>
  <si>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</si>
  <si>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</si>
  <si>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</si>
  <si>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</si>
  <si>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</si>
  <si>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</si>
  <si>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</si>
  <si>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</si>
  <si>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</si>
  <si>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</si>
  <si>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</si>
  <si>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</si>
  <si>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</si>
  <si>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</si>
  <si>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</si>
  <si>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</si>
  <si>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</si>
  <si>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</si>
  <si>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</si>
  <si>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</si>
  <si>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</si>
  <si>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</si>
  <si>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</si>
  <si>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</si>
  <si>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</si>
  <si>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</si>
  <si>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</si>
  <si>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</si>
  <si>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</si>
  <si>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</si>
  <si>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</si>
  <si>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</si>
  <si>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</si>
  <si>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</si>
  <si>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</si>
  <si>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</si>
  <si>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</si>
  <si>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</si>
  <si>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</si>
  <si>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</si>
  <si>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</si>
  <si>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</si>
  <si>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</si>
  <si>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</si>
  <si>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</si>
  <si>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</si>
  <si>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</si>
  <si>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</si>
  <si>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</si>
  <si>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</si>
  <si>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</si>
  <si>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</si>
  <si>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</si>
  <si>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</si>
  <si>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</si>
  <si>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</si>
  <si>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</si>
  <si>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</si>
  <si>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</si>
  <si>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</si>
  <si>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</si>
  <si>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</si>
  <si>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</si>
  <si>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</si>
  <si>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</si>
  <si>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</si>
  <si>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</si>
  <si>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</si>
  <si>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</si>
  <si>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</si>
  <si>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</si>
  <si>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</si>
  <si>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</si>
  <si>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</si>
  <si>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</si>
  <si>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</si>
  <si>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</si>
  <si>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</si>
  <si>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</si>
  <si>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</si>
  <si>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</si>
  <si>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</si>
  <si>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</si>
  <si>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</si>
  <si>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</si>
  <si>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</si>
  <si>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</si>
  <si>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</si>
  <si>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</si>
  <si>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</si>
  <si>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</si>
  <si>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</si>
  <si>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</si>
  <si>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</si>
  <si>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</si>
  <si>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</si>
  <si>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</si>
  <si>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</si>
  <si>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</si>
  <si>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</si>
  <si>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</si>
  <si>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</si>
  <si>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</si>
  <si>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</si>
  <si>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</si>
  <si>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</si>
  <si>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</si>
  <si>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</si>
  <si>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</si>
  <si>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</si>
  <si>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</si>
  <si>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</si>
  <si>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</si>
  <si>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</si>
  <si>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</si>
  <si>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</si>
  <si>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</si>
  <si>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</si>
  <si>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</si>
  <si>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</si>
  <si>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</si>
  <si>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</si>
  <si>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</si>
  <si>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</si>
  <si>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</si>
  <si>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</si>
  <si>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</si>
  <si>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</si>
  <si>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</si>
  <si>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</si>
  <si>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</si>
  <si>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</si>
  <si>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</si>
  <si>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</si>
  <si>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</si>
  <si>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</si>
  <si>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</si>
  <si>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</si>
  <si>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</si>
  <si>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</si>
  <si>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</si>
  <si>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</si>
  <si>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</si>
  <si>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</si>
  <si>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</si>
  <si>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</si>
  <si>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</si>
  <si>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</si>
  <si>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</si>
  <si>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</si>
  <si>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</si>
  <si>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</si>
  <si>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</si>
  <si>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</si>
  <si>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</si>
  <si>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</si>
  <si>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</si>
  <si>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</si>
  <si>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</si>
  <si>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</si>
  <si>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</si>
  <si>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</si>
  <si>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</si>
  <si>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</si>
  <si>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</si>
  <si>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</si>
  <si>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</si>
  <si>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</si>
  <si>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</si>
  <si>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</si>
  <si>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</si>
  <si>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</si>
  <si>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</si>
  <si>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</si>
  <si>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</si>
  <si>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</si>
  <si>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</si>
  <si>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</si>
  <si>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</si>
  <si>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</si>
  <si>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</si>
  <si>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</si>
  <si>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</si>
  <si>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</si>
  <si>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</si>
  <si>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</si>
  <si>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</si>
  <si>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</si>
  <si>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</si>
  <si>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</si>
  <si>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</si>
  <si>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</si>
  <si>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</si>
  <si>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</si>
  <si>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</si>
  <si>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</si>
  <si>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</si>
  <si>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</si>
  <si>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</si>
  <si>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</si>
  <si>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</si>
  <si>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</si>
  <si>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</si>
  <si>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</si>
  <si>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</si>
  <si>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</si>
  <si>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</si>
  <si>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</si>
  <si>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</si>
  <si>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</si>
  <si>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</si>
  <si>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</si>
  <si>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</si>
  <si>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</si>
  <si>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</si>
  <si>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</si>
  <si>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</si>
  <si>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</si>
  <si>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</si>
  <si>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</si>
  <si>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</si>
  <si>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</si>
  <si>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</si>
  <si>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</si>
  <si>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</si>
  <si>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</si>
  <si>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</si>
  <si>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</si>
  <si>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</si>
  <si>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</si>
  <si>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</si>
  <si>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</si>
  <si>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</si>
  <si>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</si>
  <si>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</si>
  <si>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</si>
  <si>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</si>
  <si>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</si>
  <si>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</si>
  <si>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</si>
  <si>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</si>
  <si>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</si>
  <si>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</si>
  <si>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</si>
  <si>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</si>
  <si>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</si>
  <si>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</si>
  <si>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</si>
  <si>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</si>
  <si>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</si>
  <si>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</si>
  <si>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</si>
  <si>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</si>
  <si>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</si>
  <si>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</si>
  <si>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</si>
  <si>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</si>
  <si>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</si>
  <si>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</si>
  <si>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</si>
  <si>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</si>
  <si>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</si>
  <si>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</si>
  <si>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</si>
  <si>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</si>
  <si>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</si>
  <si>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</si>
  <si>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</si>
  <si>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</si>
  <si>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</si>
  <si>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</si>
  <si>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</si>
  <si>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</si>
  <si>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</si>
  <si>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</si>
  <si>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</si>
  <si>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</si>
  <si>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</si>
  <si>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</si>
  <si>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</si>
  <si>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</si>
  <si>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</si>
  <si>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</si>
  <si>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</si>
  <si>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</si>
  <si>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</si>
  <si>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</si>
  <si>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</si>
  <si>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</si>
  <si>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</si>
  <si>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</si>
  <si>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</si>
  <si>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</si>
  <si>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</si>
  <si>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</si>
  <si>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</si>
  <si>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</si>
  <si>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</si>
  <si>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</si>
  <si>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</si>
  <si>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</si>
  <si>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</si>
  <si>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</si>
  <si>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</si>
  <si>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</si>
  <si>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</si>
  <si>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</si>
  <si>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</si>
  <si>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</si>
  <si>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</si>
  <si>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</si>
  <si>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</si>
  <si>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</si>
  <si>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</si>
  <si>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</si>
  <si>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</si>
  <si>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</si>
  <si>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</si>
  <si>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</si>
  <si>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</si>
  <si>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</si>
  <si>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</si>
  <si>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</si>
  <si>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</si>
  <si>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</si>
  <si>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</si>
  <si>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</si>
  <si>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</si>
  <si>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</si>
  <si>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</si>
  <si>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</si>
  <si>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</si>
  <si>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</si>
  <si>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</si>
  <si>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</si>
  <si>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</si>
  <si>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</si>
  <si>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</si>
  <si>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</si>
  <si>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</si>
  <si>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</si>
  <si>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</si>
  <si>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</si>
  <si>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</si>
  <si>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</si>
  <si>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</si>
  <si>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</si>
  <si>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</si>
  <si>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</si>
  <si>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</si>
  <si>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</si>
  <si>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</si>
  <si>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</si>
  <si>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</si>
  <si>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</si>
  <si>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</si>
  <si>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</si>
  <si>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</si>
  <si>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</si>
  <si>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</si>
  <si>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</si>
  <si>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</si>
  <si>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</si>
  <si>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</si>
  <si>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</si>
  <si>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</si>
  <si>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</si>
  <si>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</si>
  <si>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</si>
  <si>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</si>
  <si>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</si>
  <si>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</si>
  <si>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</si>
  <si>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</si>
  <si>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</si>
  <si>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</si>
  <si>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</si>
  <si>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</si>
  <si>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</si>
  <si>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</si>
  <si>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</si>
  <si>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</si>
  <si>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</si>
  <si>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</si>
  <si>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</si>
  <si>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</si>
  <si>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</si>
  <si>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</si>
  <si>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</si>
  <si>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</si>
  <si>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</si>
  <si>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</si>
  <si>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</si>
  <si>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</si>
  <si>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</si>
  <si>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</si>
  <si>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</si>
  <si>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</si>
  <si>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</si>
  <si>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</si>
  <si>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</si>
  <si>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</si>
  <si>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</si>
  <si>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</si>
  <si>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</si>
  <si>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</si>
  <si>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</si>
  <si>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</si>
  <si>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</si>
  <si>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</si>
  <si>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</si>
  <si>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</si>
  <si>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</si>
  <si>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</si>
  <si>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</si>
  <si>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</si>
  <si>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</si>
  <si>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</si>
  <si>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</si>
  <si>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</si>
  <si>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</si>
  <si>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</si>
  <si>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</si>
  <si>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</si>
  <si>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</si>
  <si>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</si>
  <si>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</si>
  <si>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</si>
  <si>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</si>
  <si>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</si>
  <si>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</si>
  <si>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</si>
  <si>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</si>
  <si>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</si>
  <si>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</si>
  <si>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</si>
  <si>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</si>
  <si>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</si>
  <si>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</si>
  <si>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</si>
  <si>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</si>
  <si>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</si>
  <si>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</si>
  <si>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</si>
  <si>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</si>
  <si>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</si>
  <si>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</si>
  <si>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</si>
  <si>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</si>
  <si>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</si>
  <si>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</si>
  <si>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</si>
  <si>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</si>
  <si>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</si>
  <si>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</si>
  <si>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</si>
  <si>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</si>
  <si>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</si>
  <si>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</si>
  <si>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</si>
  <si>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</si>
  <si>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</si>
  <si>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</si>
  <si>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</si>
  <si>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</si>
  <si>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</si>
  <si>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</si>
  <si>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</si>
  <si>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</si>
  <si>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</si>
  <si>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</si>
  <si>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</si>
  <si>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</si>
  <si>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</si>
  <si>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</si>
  <si>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</si>
  <si>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</si>
  <si>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</si>
  <si>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</si>
  <si>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</si>
  <si>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</si>
  <si>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</si>
  <si>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</si>
  <si>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</si>
  <si>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</si>
  <si>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</si>
  <si>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</si>
  <si>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</si>
  <si>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</si>
  <si>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</si>
  <si>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</si>
  <si>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</si>
  <si>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</si>
  <si>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</si>
  <si>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</si>
  <si>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</si>
  <si>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</si>
  <si>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</si>
  <si>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</si>
  <si>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</si>
  <si>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</si>
  <si>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</si>
  <si>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</si>
  <si>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</si>
  <si>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</si>
  <si>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</si>
  <si>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</si>
  <si>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</si>
  <si>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</si>
  <si>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</si>
  <si>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</si>
  <si>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</si>
  <si>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</si>
  <si>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</si>
  <si>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</si>
  <si>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</si>
  <si>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</si>
  <si>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</si>
  <si>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</si>
  <si>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</si>
  <si>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</si>
  <si>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</si>
  <si>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</si>
  <si>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</si>
  <si>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</si>
  <si>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</si>
  <si>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</si>
  <si>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</si>
  <si>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</si>
  <si>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</si>
  <si>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</si>
  <si>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</si>
  <si>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</si>
  <si>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</si>
  <si>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</si>
  <si>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</si>
  <si>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</si>
  <si>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</si>
  <si>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</si>
  <si>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</si>
  <si>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</si>
  <si>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</si>
  <si>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</si>
  <si>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</si>
  <si>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</si>
  <si>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</si>
  <si>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</si>
  <si>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</si>
  <si>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</si>
  <si>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</si>
  <si>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</si>
  <si>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</si>
  <si>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</si>
  <si>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</si>
  <si>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</si>
  <si>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</si>
  <si>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</si>
  <si>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</si>
  <si>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</si>
  <si>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</si>
  <si>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</si>
  <si>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</si>
  <si>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</si>
  <si>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</si>
  <si>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</si>
  <si>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</si>
  <si>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</si>
  <si>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</si>
  <si>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</si>
  <si>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</si>
  <si>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</si>
  <si>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</si>
  <si>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</si>
  <si>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</si>
  <si>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</si>
  <si>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</si>
  <si>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</si>
  <si>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</si>
  <si>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</si>
  <si>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</si>
  <si>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</si>
  <si>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</si>
  <si>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</si>
  <si>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</si>
  <si>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</si>
  <si>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</si>
  <si>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</si>
  <si>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</si>
  <si>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</si>
  <si>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</si>
  <si>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</si>
  <si>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</si>
  <si>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</si>
  <si>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</si>
  <si>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</si>
  <si>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</si>
  <si>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</si>
  <si>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</si>
  <si>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</si>
  <si>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</si>
  <si>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</si>
  <si>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</si>
  <si>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</si>
  <si>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</si>
  <si>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</si>
  <si>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</si>
  <si>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</si>
  <si>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</si>
  <si>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</si>
  <si>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</si>
  <si>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</si>
  <si>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</si>
  <si>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</si>
  <si>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</si>
  <si>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</si>
  <si>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</si>
  <si>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</si>
  <si>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</si>
  <si>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</si>
  <si>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</si>
  <si>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</si>
  <si>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</si>
  <si>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</si>
  <si>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</si>
  <si>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</si>
  <si>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</si>
  <si>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</si>
  <si>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</si>
  <si>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</si>
  <si>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</si>
  <si>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</si>
  <si>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</si>
  <si>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</si>
  <si>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</si>
  <si>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</si>
  <si>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</si>
  <si>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</si>
  <si>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</si>
  <si>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</si>
  <si>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</si>
  <si>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</si>
  <si>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</si>
  <si>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</si>
  <si>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</si>
  <si>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</si>
  <si>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</si>
  <si>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</si>
  <si>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</si>
  <si>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</si>
  <si>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</si>
  <si>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</si>
  <si>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</si>
  <si>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</si>
  <si>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</si>
  <si>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</si>
  <si>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</si>
  <si>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</si>
  <si>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</si>
  <si>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</si>
  <si>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</si>
  <si>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</si>
  <si>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</si>
  <si>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</si>
  <si>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</si>
  <si>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</si>
  <si>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</si>
  <si>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</si>
  <si>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</si>
  <si>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</si>
  <si>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</si>
  <si>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</si>
  <si>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</si>
  <si>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</si>
  <si>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</si>
  <si>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</si>
  <si>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</si>
  <si>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</si>
  <si>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</si>
  <si>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</si>
  <si>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</si>
  <si>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</si>
  <si>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</si>
  <si>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</si>
  <si>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</si>
  <si>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</si>
  <si>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</si>
  <si>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</si>
  <si>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</si>
  <si>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</si>
  <si>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</si>
  <si>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</si>
  <si>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</si>
  <si>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</si>
  <si>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</si>
  <si>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</si>
  <si>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</si>
  <si>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</si>
  <si>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</si>
  <si>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</si>
  <si>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</si>
  <si>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</si>
  <si>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</si>
  <si>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</si>
  <si>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</si>
  <si>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</si>
  <si>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</si>
  <si>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</si>
  <si>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</si>
  <si>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</si>
  <si>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</si>
  <si>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</si>
  <si>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</si>
  <si>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</si>
  <si>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</si>
  <si>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</si>
  <si>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</si>
  <si>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</si>
  <si>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</si>
  <si>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</si>
  <si>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</si>
  <si>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</si>
  <si>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</si>
  <si>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</si>
  <si>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</si>
  <si>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</si>
  <si>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</si>
  <si>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</si>
  <si>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</si>
  <si>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</si>
  <si>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</si>
  <si>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</si>
  <si>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</si>
  <si>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</si>
  <si>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</si>
  <si>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</si>
  <si>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</si>
  <si>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</si>
  <si>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</si>
  <si>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</si>
  <si>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</si>
  <si>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</si>
  <si>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</si>
  <si>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</si>
  <si>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</si>
  <si>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</si>
  <si>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</si>
  <si>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</si>
  <si>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</si>
  <si>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</si>
  <si>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</si>
  <si>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</si>
  <si>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</si>
  <si>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</si>
  <si>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</si>
  <si>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</si>
  <si>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</si>
  <si>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</si>
  <si>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</si>
  <si>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</si>
  <si>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</si>
  <si>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</si>
  <si>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</si>
  <si>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</si>
  <si>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</si>
  <si>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</si>
  <si>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</si>
  <si>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</si>
  <si>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</si>
  <si>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</si>
  <si>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</si>
  <si>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</si>
  <si>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</si>
  <si>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</si>
  <si>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</si>
  <si>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</si>
  <si>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</si>
  <si>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</si>
  <si>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</si>
  <si>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</si>
  <si>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</si>
  <si>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</si>
  <si>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</si>
  <si>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</si>
  <si>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</si>
  <si>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</si>
  <si>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</si>
  <si>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</si>
  <si>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</si>
  <si>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</si>
  <si>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</si>
  <si>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</si>
  <si>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</si>
  <si>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</si>
  <si>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</si>
  <si>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</si>
  <si>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</si>
  <si>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</si>
  <si>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</si>
  <si>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</si>
  <si>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</si>
  <si>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</si>
  <si>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</si>
  <si>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</si>
  <si>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</si>
  <si>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</si>
  <si>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</si>
  <si>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</si>
  <si>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</si>
  <si>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</si>
  <si>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</si>
  <si>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</si>
  <si>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</si>
  <si>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</si>
  <si>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</si>
  <si>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</si>
  <si>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</si>
  <si>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</si>
  <si>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</si>
  <si>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</si>
  <si>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</si>
  <si>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</si>
  <si>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</si>
  <si>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</si>
  <si>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</si>
  <si>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</si>
  <si>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</si>
  <si>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</si>
  <si>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</si>
  <si>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</si>
  <si>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</si>
  <si>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</si>
  <si>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</si>
  <si>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</si>
  <si>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</si>
  <si>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</si>
  <si>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</si>
  <si>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</si>
  <si>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</si>
  <si>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</si>
  <si>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</si>
  <si>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</si>
  <si>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</si>
  <si>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</si>
  <si>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</si>
  <si>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</si>
  <si>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</si>
  <si>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</si>
  <si>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</si>
  <si>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</si>
  <si>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</si>
  <si>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</si>
  <si>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</si>
  <si>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</si>
  <si>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</si>
  <si>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</si>
  <si>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</si>
  <si>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</si>
  <si>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</si>
  <si>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</si>
  <si>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</si>
  <si>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</si>
  <si>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</si>
  <si>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</si>
  <si>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</si>
  <si>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</si>
  <si>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</si>
  <si>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</si>
  <si>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</si>
  <si>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</si>
  <si>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</si>
  <si>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</si>
  <si>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</si>
  <si>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</si>
  <si>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</si>
  <si>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</si>
  <si>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</si>
  <si>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</si>
  <si>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</si>
  <si>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</si>
  <si>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</si>
  <si>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</si>
  <si>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</si>
  <si>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</si>
  <si>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</si>
  <si>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</si>
  <si>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</si>
  <si>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</si>
  <si>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</si>
  <si>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</si>
  <si>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</si>
  <si>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</si>
  <si>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</si>
  <si>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</si>
  <si>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</si>
  <si>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</si>
  <si>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</si>
  <si>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</si>
  <si>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</si>
  <si>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</si>
  <si>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</si>
  <si>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</si>
  <si>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</si>
  <si>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</si>
  <si>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</si>
  <si>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</si>
  <si>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</si>
  <si>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</si>
  <si>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</si>
  <si>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</si>
  <si>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</si>
  <si>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</si>
  <si>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</si>
  <si>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</si>
  <si>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</si>
  <si>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</si>
  <si>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</si>
  <si>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</si>
  <si>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</si>
  <si>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</si>
  <si>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</si>
  <si>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</si>
  <si>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</si>
  <si>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</si>
  <si>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</si>
  <si>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</si>
  <si>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</si>
  <si>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</si>
  <si>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</si>
  <si>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</si>
  <si>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</si>
  <si>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</si>
  <si>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</si>
  <si>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</si>
  <si>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</si>
  <si>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</si>
  <si>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</si>
  <si>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</si>
  <si>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</si>
  <si>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</si>
  <si>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</si>
  <si>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</si>
  <si>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</si>
  <si>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</si>
  <si>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</si>
  <si>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</si>
  <si>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</si>
  <si>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</si>
  <si>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</si>
  <si>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</si>
  <si>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</si>
  <si>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</si>
  <si>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</si>
  <si>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</si>
  <si>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</si>
  <si>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</si>
  <si>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</si>
  <si>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</si>
  <si>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</si>
  <si>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</si>
  <si>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</si>
  <si>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</si>
  <si>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</si>
  <si>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</si>
  <si>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</si>
  <si>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</si>
  <si>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</si>
  <si>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</si>
  <si>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</si>
  <si>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</si>
  <si>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</si>
  <si>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</si>
  <si>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</si>
  <si>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</si>
  <si>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</si>
  <si>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</si>
  <si>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</si>
  <si>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</si>
  <si>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</si>
  <si>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</si>
  <si>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</si>
  <si>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</si>
  <si>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</si>
  <si>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</si>
  <si>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</si>
  <si>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</si>
  <si>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</si>
  <si>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</si>
  <si>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</si>
  <si>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</si>
  <si>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</si>
  <si>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</si>
  <si>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</si>
  <si>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</si>
  <si>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</si>
  <si>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</si>
  <si>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</si>
  <si>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</si>
  <si>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</si>
  <si>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</si>
  <si>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</si>
  <si>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</si>
  <si>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</si>
  <si>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</si>
  <si>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</si>
  <si>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</si>
  <si>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</si>
  <si>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</si>
  <si>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</si>
  <si>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</si>
  <si>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</si>
  <si>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</si>
  <si>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</si>
  <si>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</si>
  <si>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</si>
  <si>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</si>
  <si>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</si>
  <si>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</si>
  <si>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</si>
  <si>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</si>
  <si>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</si>
  <si>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</si>
  <si>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</si>
  <si>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</si>
  <si>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</si>
  <si>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</si>
  <si>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</si>
  <si>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</si>
  <si>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</si>
  <si>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</si>
  <si>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</si>
  <si>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</si>
  <si>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</si>
  <si>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</si>
  <si>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</si>
  <si>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</si>
  <si>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</si>
  <si>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</si>
  <si>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</si>
  <si>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</si>
  <si>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</si>
  <si>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</si>
  <si>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</si>
  <si>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</si>
  <si>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</si>
  <si>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</si>
  <si>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</si>
  <si>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</si>
  <si>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</si>
  <si>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</si>
  <si>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</si>
  <si>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</si>
  <si>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</si>
  <si>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</si>
  <si>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</si>
  <si>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</si>
  <si>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</si>
  <si>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</si>
  <si>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</si>
  <si>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</si>
  <si>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</si>
  <si>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</si>
  <si>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</si>
  <si>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</si>
  <si>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</si>
  <si>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</si>
  <si>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</si>
  <si>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</si>
  <si>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</si>
  <si>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</si>
  <si>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</si>
  <si>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</si>
  <si>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</si>
  <si>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</si>
  <si>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</si>
  <si>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</si>
  <si>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</si>
  <si>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</si>
  <si>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</si>
  <si>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</si>
  <si>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</si>
  <si>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</si>
  <si>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</si>
  <si>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</si>
  <si>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</si>
  <si>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</si>
  <si>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</si>
  <si>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</si>
  <si>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</si>
  <si>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</si>
  <si>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</si>
  <si>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</si>
  <si>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</si>
  <si>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</si>
  <si>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</si>
  <si>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</si>
  <si>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</si>
  <si>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</si>
  <si>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</si>
  <si>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</si>
  <si>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</si>
  <si>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</si>
  <si>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</si>
  <si>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</si>
  <si>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</si>
  <si>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</si>
  <si>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</si>
  <si>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</si>
  <si>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</si>
  <si>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</si>
  <si>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</si>
  <si>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</si>
  <si>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</si>
  <si>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</si>
  <si>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</si>
  <si>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</si>
  <si>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</si>
  <si>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</si>
  <si>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</si>
  <si>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</si>
  <si>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</si>
  <si>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</si>
  <si>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</si>
  <si>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</si>
  <si>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</si>
  <si>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</si>
  <si>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</si>
  <si>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</si>
  <si>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</si>
  <si>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</si>
  <si>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</si>
  <si>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</si>
  <si>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</si>
  <si>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</si>
  <si>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</si>
  <si>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</si>
  <si>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</si>
  <si>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</si>
  <si>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</si>
  <si>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</si>
  <si>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</si>
  <si>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</si>
  <si>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</si>
  <si>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</si>
  <si>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</si>
  <si>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</si>
  <si>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</si>
  <si>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</si>
  <si>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</si>
  <si>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</si>
  <si>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</si>
  <si>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</si>
  <si>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</si>
  <si>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</si>
  <si>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</si>
  <si>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</si>
  <si>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</si>
  <si>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</si>
  <si>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</si>
  <si>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</si>
  <si>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</si>
  <si>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</si>
  <si>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</si>
  <si>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</si>
  <si>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</si>
  <si>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</si>
  <si>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</si>
  <si>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</si>
  <si>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</si>
  <si>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</si>
  <si>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</si>
  <si>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</si>
  <si>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</si>
  <si>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</si>
  <si>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</si>
  <si>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</si>
  <si>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</si>
  <si>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</si>
  <si>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</si>
  <si>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</si>
  <si>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</si>
  <si>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</si>
  <si>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</si>
  <si>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</si>
  <si>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</si>
  <si>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</si>
  <si>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</si>
  <si>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</si>
  <si>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</si>
  <si>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</si>
  <si>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</si>
  <si>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</si>
  <si>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</si>
  <si>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</si>
  <si>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</si>
  <si>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</si>
  <si>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</si>
  <si>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</si>
  <si>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</si>
  <si>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</si>
  <si>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</si>
  <si>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</si>
  <si>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</si>
  <si>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</si>
  <si>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</si>
  <si>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</si>
  <si>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</si>
  <si>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</si>
  <si>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</si>
  <si>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</si>
  <si>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</si>
  <si>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</si>
  <si>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</si>
  <si>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</si>
  <si>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</si>
  <si>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</si>
  <si>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</si>
  <si>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</si>
  <si>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</si>
  <si>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</si>
  <si>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</si>
  <si>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</si>
  <si>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</si>
  <si>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</si>
  <si>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</si>
  <si>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</si>
  <si>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</si>
  <si>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</si>
  <si>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</si>
  <si>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</si>
  <si>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</si>
  <si>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</si>
  <si>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</si>
  <si>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</si>
  <si>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</si>
  <si>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</si>
  <si>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</si>
  <si>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</si>
  <si>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</si>
  <si>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</si>
  <si>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</si>
  <si>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</si>
  <si>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</si>
  <si>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</si>
  <si>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</si>
  <si>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</si>
  <si>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</si>
  <si>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</si>
  <si>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</si>
  <si>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</si>
  <si>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</si>
  <si>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</si>
  <si>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</si>
  <si>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</si>
  <si>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</si>
  <si>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</si>
  <si>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</si>
  <si>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</si>
  <si>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</si>
  <si>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</si>
  <si>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</si>
  <si>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</si>
  <si>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</si>
  <si>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</si>
  <si>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</si>
  <si>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</si>
  <si>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</si>
  <si>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</si>
  <si>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</si>
  <si>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</si>
  <si>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</si>
  <si>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</si>
  <si>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</si>
  <si>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</si>
  <si>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</si>
  <si>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</si>
  <si>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</si>
  <si>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</si>
  <si>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</si>
  <si>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</si>
  <si>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</si>
  <si>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</si>
  <si>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</si>
  <si>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</si>
  <si>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</si>
  <si>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</si>
  <si>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</si>
  <si>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</si>
  <si>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</si>
  <si>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</si>
  <si>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</si>
  <si>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</si>
  <si>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</si>
  <si>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</si>
  <si>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</si>
  <si>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</si>
  <si>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</si>
  <si>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</si>
  <si>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</si>
  <si>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</si>
  <si>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</si>
  <si>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</si>
  <si>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</si>
  <si>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</si>
  <si>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</si>
  <si>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</si>
  <si>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</si>
  <si>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</si>
  <si>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</si>
  <si>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</si>
  <si>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</si>
  <si>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</si>
  <si>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</si>
  <si>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</si>
  <si>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</si>
  <si>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</si>
  <si>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</si>
  <si>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</si>
  <si>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</si>
  <si>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</si>
  <si>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</si>
  <si>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</si>
  <si>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</si>
  <si>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</si>
  <si>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</si>
  <si>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</si>
  <si>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</si>
  <si>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</si>
  <si>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</si>
  <si>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</si>
  <si>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</si>
  <si>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</si>
  <si>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</si>
  <si>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</si>
  <si>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</si>
  <si>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</si>
  <si>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</si>
  <si>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</si>
  <si>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</si>
  <si>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</si>
  <si>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</si>
  <si>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</si>
  <si>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</si>
  <si>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</si>
  <si>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</si>
  <si>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</si>
  <si>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</si>
  <si>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</si>
  <si>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</si>
  <si>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</si>
  <si>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</si>
  <si>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</si>
  <si>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</si>
  <si>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</si>
  <si>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</si>
  <si>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</si>
  <si>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</si>
  <si>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</si>
  <si>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</si>
  <si>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</si>
  <si>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</si>
  <si>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</si>
  <si>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</si>
  <si>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</si>
  <si>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</si>
  <si>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</si>
  <si>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</si>
  <si>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</si>
  <si>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</si>
  <si>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</si>
  <si>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</si>
  <si>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</si>
  <si>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</si>
  <si>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</si>
  <si>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</si>
  <si>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</si>
  <si>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</si>
  <si>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</si>
  <si>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</si>
  <si>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</si>
  <si>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</si>
  <si>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</si>
  <si>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</si>
  <si>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</si>
  <si>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</si>
  <si>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</si>
  <si>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</si>
  <si>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</si>
  <si>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</si>
  <si>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</si>
  <si>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</si>
  <si>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</si>
  <si>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</si>
  <si>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</si>
  <si>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</si>
  <si>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</si>
  <si>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</si>
  <si>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</si>
  <si>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</si>
  <si>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</si>
  <si>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</si>
  <si>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</si>
  <si>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</si>
  <si>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</si>
  <si>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</si>
  <si>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</si>
  <si>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</si>
  <si>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</si>
  <si>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</si>
  <si>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</si>
  <si>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</si>
  <si>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</si>
  <si>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</si>
  <si>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</si>
  <si>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</si>
  <si>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</si>
  <si>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</si>
  <si>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</si>
  <si>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</si>
  <si>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</si>
  <si>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</si>
  <si>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</si>
  <si>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</si>
  <si>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</si>
  <si>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</si>
  <si>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</si>
  <si>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</si>
  <si>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</si>
  <si>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</si>
  <si>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</si>
  <si>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</si>
  <si>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</si>
  <si>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</si>
  <si>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</si>
  <si>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</si>
  <si>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</si>
  <si>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</si>
  <si>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</si>
  <si>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</si>
  <si>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</si>
  <si>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</si>
  <si>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</si>
  <si>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</si>
  <si>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</si>
  <si>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</si>
  <si>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</si>
  <si>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</si>
  <si>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</si>
  <si>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</si>
  <si>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</si>
  <si>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</si>
  <si>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</si>
  <si>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</si>
  <si>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</si>
  <si>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</si>
  <si>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</si>
  <si>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</si>
  <si>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</si>
  <si>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</si>
  <si>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</si>
  <si>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</si>
  <si>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</si>
  <si>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</si>
  <si>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</si>
  <si>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</si>
  <si>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</si>
  <si>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</si>
  <si>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</si>
  <si>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</si>
  <si>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</si>
  <si>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</si>
  <si>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</si>
  <si>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</si>
  <si>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</si>
  <si>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</si>
  <si>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</si>
  <si>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</si>
  <si>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</si>
  <si>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</si>
  <si>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</si>
  <si>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</si>
  <si>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</si>
  <si>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</si>
  <si>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</si>
  <si>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</si>
  <si>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</si>
  <si>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</si>
  <si>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</si>
  <si>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</si>
  <si>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</si>
  <si>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</si>
  <si>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</si>
  <si>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</si>
  <si>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</si>
  <si>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</si>
  <si>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</si>
  <si>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</si>
  <si>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</si>
  <si>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</si>
  <si>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</si>
  <si>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</si>
  <si>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</si>
  <si>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</si>
  <si>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</si>
  <si>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</si>
  <si>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</si>
  <si>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</si>
  <si>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</si>
  <si>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</si>
  <si>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</si>
  <si>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</si>
  <si>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</si>
  <si>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</si>
  <si>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</si>
  <si>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</si>
  <si>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</si>
  <si>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</si>
  <si>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</si>
  <si>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</si>
  <si>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</si>
  <si>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</si>
  <si>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</si>
  <si>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</si>
  <si>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</si>
  <si>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</si>
  <si>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</si>
  <si>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</si>
  <si>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</si>
  <si>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</si>
  <si>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</si>
  <si>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</si>
  <si>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</si>
  <si>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</si>
  <si>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</si>
  <si>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</si>
  <si>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</si>
  <si>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</si>
  <si>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</si>
  <si>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</si>
  <si>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</si>
  <si>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</si>
  <si>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</si>
  <si>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</si>
  <si>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</si>
  <si>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</si>
  <si>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</si>
  <si>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</si>
  <si>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</si>
  <si>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</si>
  <si>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</si>
  <si>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</si>
  <si>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</si>
  <si>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</si>
  <si>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</si>
  <si>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</si>
  <si>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</si>
  <si>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</si>
  <si>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</si>
  <si>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</si>
  <si>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</si>
  <si>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</si>
  <si>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</si>
  <si>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</si>
  <si>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</si>
  <si>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</si>
  <si>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</si>
  <si>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</si>
  <si>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</si>
  <si>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</si>
  <si>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</si>
  <si>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</si>
  <si>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</si>
  <si>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</si>
  <si>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</si>
  <si>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</si>
  <si>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</si>
  <si>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</si>
  <si>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</si>
  <si>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</si>
  <si>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</si>
  <si>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</si>
  <si>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</si>
  <si>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</si>
  <si>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</si>
  <si>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</si>
  <si>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</si>
  <si>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</si>
  <si>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</si>
  <si>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</si>
  <si>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</si>
  <si>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</si>
  <si>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</si>
  <si>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</si>
  <si>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</si>
  <si>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</si>
  <si>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</si>
  <si>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</si>
  <si>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</si>
  <si>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</si>
  <si>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</si>
  <si>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</si>
  <si>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</si>
  <si>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</si>
  <si>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</si>
  <si>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</si>
  <si>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</si>
  <si>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</si>
  <si>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</si>
  <si>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</si>
  <si>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</si>
  <si>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</si>
  <si>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</si>
  <si>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</si>
  <si>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</si>
  <si>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</si>
  <si>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</si>
  <si>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</si>
  <si>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</si>
  <si>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</si>
  <si>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</si>
  <si>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</si>
  <si>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</si>
  <si>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</si>
  <si>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</si>
  <si>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</si>
  <si>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</si>
  <si>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</si>
  <si>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</si>
  <si>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</si>
  <si>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</si>
  <si>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</si>
  <si>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</si>
  <si>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</si>
  <si>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</si>
  <si>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</si>
  <si>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</si>
  <si>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</si>
  <si>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</si>
  <si>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</si>
  <si>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</si>
  <si>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</si>
  <si>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</si>
  <si>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</si>
  <si>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</si>
  <si>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</si>
  <si>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</si>
  <si>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</si>
  <si>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</si>
  <si>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</si>
  <si>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</si>
  <si>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</si>
  <si>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</si>
  <si>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</si>
  <si>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</si>
  <si>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</si>
  <si>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</si>
  <si>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</si>
  <si>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</si>
  <si>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</si>
  <si>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</si>
  <si>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</si>
  <si>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</si>
  <si>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</si>
  <si>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</si>
  <si>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</si>
  <si>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</si>
  <si>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</si>
  <si>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</si>
  <si>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</si>
  <si>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</si>
  <si>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</si>
  <si>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</si>
  <si>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</si>
  <si>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</si>
  <si>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</si>
  <si>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</si>
  <si>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</si>
  <si>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</si>
  <si>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</si>
  <si>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</si>
  <si>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</si>
  <si>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</si>
  <si>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</si>
  <si>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</si>
  <si>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</si>
  <si>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</si>
  <si>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</si>
  <si>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</si>
  <si>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</si>
  <si>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</si>
  <si>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</si>
  <si>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</si>
  <si>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</si>
  <si>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</si>
  <si>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</si>
  <si>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</si>
  <si>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</si>
  <si>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</si>
  <si>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</si>
  <si>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</si>
  <si>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</si>
  <si>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</si>
  <si>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</si>
  <si>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</si>
  <si>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</si>
  <si>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</si>
  <si>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</si>
  <si>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</si>
  <si>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</si>
  <si>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</si>
  <si>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</si>
  <si>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</si>
  <si>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</si>
  <si>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</si>
  <si>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</si>
  <si>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</si>
  <si>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</si>
  <si>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</si>
  <si>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</si>
  <si>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</si>
  <si>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</si>
  <si>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</si>
  <si>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</si>
  <si>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</si>
  <si>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</si>
  <si>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</si>
  <si>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</si>
  <si>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</si>
  <si>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</si>
  <si>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</si>
  <si>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</si>
  <si>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</si>
  <si>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</si>
  <si>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</si>
  <si>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</si>
  <si>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</si>
  <si>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</si>
  <si>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</si>
  <si>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</si>
  <si>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</si>
  <si>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</si>
  <si>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</si>
  <si>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</si>
  <si>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</si>
  <si>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</si>
  <si>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</si>
  <si>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</si>
  <si>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</si>
  <si>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</si>
  <si>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</si>
  <si>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</si>
  <si>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</si>
  <si>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</si>
  <si>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</si>
  <si>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</si>
  <si>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</si>
  <si>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</si>
  <si>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</si>
  <si>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</si>
  <si>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</si>
  <si>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</si>
  <si>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</si>
  <si>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</si>
  <si>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</si>
  <si>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</si>
  <si>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</si>
  <si>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</si>
  <si>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</si>
  <si>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</si>
  <si>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</si>
  <si>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</si>
  <si>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</si>
  <si>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</si>
  <si>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</si>
  <si>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</si>
  <si>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</si>
  <si>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</si>
  <si>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</si>
  <si>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</si>
  <si>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</si>
  <si>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</si>
  <si>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</si>
  <si>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</si>
  <si>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</si>
  <si>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</si>
  <si>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</si>
  <si>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</si>
  <si>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</si>
  <si>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</si>
  <si>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</si>
  <si>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</si>
  <si>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</si>
  <si>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</si>
  <si>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</si>
  <si>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</si>
  <si>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</si>
  <si>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</si>
  <si>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</si>
  <si>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</si>
  <si>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</si>
  <si>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</si>
  <si>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</si>
  <si>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</si>
  <si>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</si>
  <si>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</si>
  <si>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</si>
  <si>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</si>
  <si>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</si>
  <si>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</si>
  <si>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</si>
  <si>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</si>
  <si>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</si>
  <si>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</si>
  <si>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</si>
  <si>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</si>
  <si>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</si>
  <si>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</si>
  <si>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</si>
  <si>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</si>
  <si>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</si>
  <si>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</si>
  <si>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</si>
  <si>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</si>
  <si>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</si>
  <si>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</si>
  <si>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</si>
  <si>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</si>
  <si>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</si>
  <si>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</si>
  <si>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</si>
  <si>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</si>
  <si>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</si>
  <si>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</si>
  <si>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</si>
  <si>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</si>
  <si>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</si>
  <si>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</si>
  <si>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</si>
  <si>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</si>
  <si>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</si>
  <si>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</si>
  <si>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</si>
  <si>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</si>
  <si>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</si>
  <si>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</si>
  <si>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</si>
  <si>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</si>
  <si>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</si>
  <si>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</si>
  <si>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</si>
  <si>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</si>
  <si>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</si>
  <si>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</si>
  <si>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</si>
  <si>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</si>
  <si>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</si>
  <si>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</si>
  <si>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</si>
  <si>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</si>
  <si>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</si>
  <si>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</si>
  <si>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</si>
  <si>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</si>
  <si>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</si>
  <si>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</si>
  <si>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</si>
  <si>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</si>
  <si>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</si>
  <si>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</si>
  <si>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</si>
  <si>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</si>
  <si>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</si>
  <si>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</si>
  <si>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</si>
  <si>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</si>
  <si>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</si>
  <si>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</si>
  <si>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</si>
  <si>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</si>
  <si>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</si>
  <si>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</si>
  <si>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</si>
  <si>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</si>
  <si>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</si>
  <si>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</si>
  <si>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</si>
  <si>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</si>
  <si>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</si>
  <si>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</si>
  <si>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</si>
  <si>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</si>
  <si>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</si>
  <si>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</si>
  <si>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</si>
  <si>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</si>
  <si>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</si>
  <si>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</si>
  <si>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</si>
  <si>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</si>
  <si>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</si>
  <si>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</si>
  <si>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</si>
  <si>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</si>
  <si>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</si>
  <si>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</si>
  <si>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</si>
  <si>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</si>
  <si>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</si>
  <si>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</si>
  <si>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</si>
  <si>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</si>
  <si>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</si>
  <si>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</si>
  <si>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</si>
  <si>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</si>
  <si>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</si>
  <si>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</si>
  <si>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</si>
  <si>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</si>
  <si>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</si>
  <si>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</si>
  <si>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</si>
  <si>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</si>
  <si>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</si>
  <si>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</si>
  <si>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</si>
  <si>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</si>
  <si>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</si>
  <si>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</si>
  <si>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</si>
  <si>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</si>
  <si>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</si>
  <si>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</si>
  <si>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</si>
  <si>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</si>
  <si>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</si>
  <si>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</si>
  <si>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</si>
  <si>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</si>
  <si>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</si>
  <si>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</si>
  <si>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</si>
  <si>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</si>
  <si>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</si>
  <si>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</si>
  <si>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</si>
  <si>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</si>
  <si>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</si>
  <si>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</si>
  <si>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</si>
  <si>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</si>
  <si>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</si>
  <si>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</si>
  <si>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</si>
  <si>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</si>
  <si>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</si>
  <si>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</si>
  <si>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</si>
  <si>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</si>
  <si>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</si>
  <si>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</si>
  <si>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</si>
  <si>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</si>
  <si>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</si>
  <si>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</si>
  <si>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</si>
  <si>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</si>
  <si>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</si>
  <si>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</si>
  <si>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</si>
  <si>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</si>
  <si>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</si>
  <si>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</si>
  <si>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</si>
  <si>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</si>
  <si>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</si>
  <si>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</si>
  <si>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</si>
  <si>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</si>
  <si>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</si>
  <si>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</si>
  <si>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</si>
  <si>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</si>
  <si>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</si>
  <si>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</si>
  <si>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</si>
  <si>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</si>
  <si>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</si>
  <si>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</si>
  <si>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</si>
  <si>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</si>
  <si>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</si>
  <si>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</si>
  <si>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</si>
  <si>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</si>
  <si>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</si>
  <si>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</si>
  <si>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</si>
  <si>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</si>
  <si>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</si>
  <si>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</si>
  <si>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</si>
  <si>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</si>
  <si>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</si>
  <si>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</si>
  <si>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</si>
  <si>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</si>
  <si>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</si>
  <si>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</si>
  <si>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</si>
  <si>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</si>
  <si>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</si>
  <si>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</si>
  <si>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</si>
  <si>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</si>
  <si>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</si>
  <si>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</si>
  <si>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</si>
  <si>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</si>
  <si>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</si>
  <si>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</si>
  <si>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</si>
  <si>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</si>
  <si>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</si>
  <si>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</si>
  <si>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</si>
  <si>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</si>
  <si>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</si>
  <si>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</si>
  <si>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</si>
  <si>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</si>
  <si>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</si>
  <si>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</si>
  <si>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</si>
  <si>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</si>
  <si>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</si>
  <si>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</si>
  <si>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</si>
  <si>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</si>
  <si>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</si>
  <si>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</si>
  <si>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</si>
  <si>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</si>
  <si>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</si>
  <si>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</si>
  <si>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</si>
  <si>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</si>
  <si>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</si>
  <si>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</si>
  <si>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</si>
  <si>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</si>
  <si>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</si>
  <si>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</si>
  <si>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</si>
  <si>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</si>
  <si>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</si>
  <si>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</si>
  <si>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</si>
  <si>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</si>
  <si>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</si>
  <si>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</si>
  <si>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</si>
  <si>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</si>
  <si>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</si>
  <si>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</si>
  <si>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</si>
  <si>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</si>
  <si>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</si>
  <si>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</si>
  <si>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</si>
  <si>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</si>
  <si>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</si>
  <si>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</si>
  <si>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</si>
  <si>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</si>
  <si>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</si>
  <si>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</si>
  <si>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</si>
  <si>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</si>
  <si>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</si>
  <si>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</si>
  <si>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</si>
  <si>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</si>
  <si>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</si>
  <si>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</si>
  <si>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</si>
  <si>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</si>
  <si>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</si>
  <si>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</si>
  <si>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</si>
  <si>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</si>
  <si>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</si>
  <si>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</si>
  <si>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</si>
  <si>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</si>
  <si>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</si>
  <si>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</si>
  <si>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</si>
  <si>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</si>
  <si>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</si>
  <si>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</si>
  <si>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</si>
  <si>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</si>
  <si>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</si>
  <si>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</si>
  <si>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</si>
  <si>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</si>
  <si>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</si>
  <si>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</si>
  <si>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</si>
  <si>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</si>
  <si>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</si>
  <si>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</si>
  <si>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</si>
  <si>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</si>
  <si>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</si>
  <si>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</si>
  <si>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</si>
  <si>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</si>
  <si>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</si>
  <si>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</si>
  <si>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</si>
  <si>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</si>
  <si>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</si>
  <si>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</si>
  <si>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</si>
  <si>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</si>
  <si>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</si>
  <si>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</si>
  <si>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</si>
  <si>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</si>
  <si>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</si>
  <si>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</si>
  <si>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</si>
  <si>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</si>
  <si>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</si>
  <si>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</si>
  <si>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</si>
  <si>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</si>
  <si>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</si>
  <si>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</si>
  <si>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</si>
  <si>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</si>
  <si>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</si>
  <si>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</si>
  <si>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</si>
  <si>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</si>
  <si>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</si>
  <si>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</si>
  <si>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</si>
  <si>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</si>
  <si>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</si>
  <si>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</si>
  <si>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</si>
  <si>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</si>
  <si>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</si>
  <si>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</si>
  <si>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</si>
  <si>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</si>
  <si>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</si>
  <si>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</si>
  <si>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</si>
  <si>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</si>
  <si>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</si>
  <si>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</si>
  <si>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</si>
  <si>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</si>
  <si>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</si>
  <si>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</si>
  <si>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</si>
  <si>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</si>
  <si>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</si>
  <si>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</si>
  <si>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</si>
  <si>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</si>
  <si>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</si>
  <si>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</si>
  <si>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</si>
  <si>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</si>
  <si>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</si>
  <si>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</si>
  <si>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</si>
  <si>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</si>
  <si>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</si>
  <si>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</si>
  <si>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</si>
  <si>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</si>
  <si>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</si>
  <si>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</si>
  <si>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</si>
  <si>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</si>
  <si>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</si>
  <si>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</si>
  <si>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</si>
  <si>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</si>
  <si>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</si>
  <si>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</si>
  <si>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</si>
  <si>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</si>
  <si>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</si>
  <si>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</si>
  <si>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</si>
  <si>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</si>
  <si>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</si>
  <si>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</si>
  <si>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</si>
  <si>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</si>
  <si>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</si>
  <si>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</si>
  <si>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</si>
  <si>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</si>
  <si>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</si>
  <si>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</si>
  <si>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</si>
  <si>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</si>
  <si>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</si>
  <si>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</si>
  <si>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</si>
  <si>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</si>
  <si>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</si>
  <si>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</si>
  <si>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</si>
  <si>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</si>
  <si>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</si>
  <si>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</si>
  <si>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</si>
  <si>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</si>
  <si>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</si>
  <si>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</si>
  <si>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</si>
  <si>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</si>
  <si>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</si>
  <si>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</si>
  <si>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</si>
  <si>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</si>
  <si>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</si>
  <si>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</si>
  <si>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</si>
  <si>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</si>
  <si>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</si>
  <si>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</si>
  <si>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</si>
  <si>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</si>
  <si>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</si>
  <si>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</si>
  <si>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</si>
  <si>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</si>
  <si>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</si>
  <si>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</si>
  <si>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</si>
  <si>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</si>
  <si>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</si>
  <si>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</si>
  <si>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</si>
  <si>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</si>
  <si>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</si>
  <si>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</si>
  <si>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</si>
  <si>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</si>
  <si>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</si>
  <si>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</si>
  <si>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</si>
  <si>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</si>
  <si>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</si>
  <si>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</si>
  <si>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</si>
  <si>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</si>
  <si>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</si>
  <si>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</si>
  <si>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</si>
  <si>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</si>
  <si>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</si>
  <si>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</si>
  <si>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</si>
  <si>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</si>
  <si>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</si>
  <si>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</si>
  <si>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</si>
  <si>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</si>
  <si>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</si>
  <si>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</si>
  <si>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</si>
  <si>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</si>
  <si>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</si>
  <si>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</si>
  <si>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</si>
  <si>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</si>
  <si>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</si>
  <si>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</si>
  <si>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</si>
  <si>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</si>
  <si>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</si>
  <si>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</si>
  <si>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</si>
  <si>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</si>
  <si>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</si>
  <si>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</si>
  <si>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</si>
  <si>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</si>
  <si>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</si>
  <si>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</si>
  <si>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</si>
  <si>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</si>
  <si>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</si>
  <si>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</si>
  <si>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</si>
  <si>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</si>
  <si>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</si>
  <si>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</si>
  <si>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</si>
  <si>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</si>
  <si>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</si>
  <si>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</si>
  <si>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</si>
  <si>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</si>
  <si>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</si>
  <si>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</si>
  <si>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</si>
  <si>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</si>
  <si>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</si>
  <si>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</si>
  <si>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</si>
  <si>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</si>
  <si>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</si>
  <si>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</si>
  <si>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</si>
  <si>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</si>
  <si>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</si>
  <si>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</si>
  <si>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</si>
  <si>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</si>
  <si>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</si>
  <si>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</si>
  <si>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</si>
  <si>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</si>
  <si>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</si>
  <si>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</si>
  <si>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</si>
  <si>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</si>
  <si>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</si>
  <si>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</si>
  <si>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</si>
  <si>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</si>
  <si>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</si>
  <si>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</si>
  <si>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</si>
  <si>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</si>
  <si>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</si>
  <si>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</si>
  <si>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</si>
  <si>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</si>
  <si>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</si>
  <si>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</si>
  <si>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</si>
  <si>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</si>
  <si>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</si>
  <si>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</si>
  <si>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</si>
  <si>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</si>
  <si>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</si>
  <si>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</si>
  <si>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</si>
  <si>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</si>
  <si>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</si>
  <si>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</si>
  <si>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</si>
  <si>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</si>
  <si>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</si>
  <si>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</si>
  <si>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</si>
  <si>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</si>
  <si>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</si>
  <si>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</si>
  <si>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</si>
  <si>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</si>
  <si>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</si>
  <si>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</si>
  <si>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</si>
  <si>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</si>
  <si>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</si>
  <si>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</si>
  <si>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</si>
  <si>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</si>
  <si>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</si>
  <si>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</si>
  <si>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</si>
  <si>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</si>
  <si>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</si>
  <si>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</si>
  <si>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</si>
  <si>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</si>
  <si>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</si>
  <si>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</si>
  <si>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</si>
  <si>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</si>
  <si>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</si>
  <si>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</si>
  <si>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</si>
  <si>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</si>
  <si>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</si>
  <si>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</si>
  <si>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</si>
  <si>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</si>
  <si>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</si>
  <si>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</si>
  <si>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</si>
  <si>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</si>
  <si>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</si>
  <si>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</si>
  <si>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</si>
  <si>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</si>
  <si>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</si>
  <si>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</si>
  <si>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</si>
  <si>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</si>
  <si>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</si>
  <si>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</si>
  <si>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</si>
  <si>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</si>
  <si>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</si>
  <si>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</si>
  <si>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</si>
  <si>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</si>
  <si>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</si>
  <si>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</si>
  <si>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</si>
  <si>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</si>
  <si>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</si>
  <si>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</si>
  <si>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</si>
  <si>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</si>
  <si>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</si>
  <si>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</si>
  <si>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</si>
  <si>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</si>
  <si>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</si>
  <si>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</si>
  <si>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</si>
  <si>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</si>
  <si>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</si>
  <si>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</si>
  <si>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</si>
  <si>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</si>
  <si>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</si>
  <si>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</si>
  <si>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</si>
  <si>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</si>
  <si>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</si>
  <si>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</si>
  <si>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</si>
  <si>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</si>
  <si>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</si>
  <si>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</si>
  <si>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no pcm</t>
  </si>
  <si>
    <t xml:space="preserve">NA </t>
  </si>
  <si>
    <t>team at site TS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</si>
  <si>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</si>
  <si>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</si>
  <si>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</si>
  <si>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</si>
  <si>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</si>
  <si>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</si>
  <si>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</si>
  <si>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</si>
  <si>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</si>
  <si>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</si>
  <si>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</si>
  <si>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</si>
  <si>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</si>
  <si>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</si>
  <si>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</si>
  <si>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</si>
  <si>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</si>
  <si>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</si>
  <si>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</si>
  <si>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</si>
  <si>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</si>
  <si>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</si>
  <si>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</si>
  <si>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</si>
  <si>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</si>
  <si>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</si>
  <si>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</si>
  <si>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</si>
  <si>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</si>
  <si>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</si>
  <si>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</si>
  <si>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</si>
  <si>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</si>
  <si>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</si>
  <si>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</si>
  <si>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</si>
  <si>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</si>
  <si>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</si>
  <si>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</si>
  <si>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</si>
  <si>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</si>
  <si>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</si>
  <si>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</si>
  <si>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</si>
  <si>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</si>
  <si>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</si>
  <si>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</si>
  <si>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</si>
  <si>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</si>
  <si>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</si>
  <si>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</si>
  <si>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</si>
  <si>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</si>
  <si>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</si>
  <si>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</si>
  <si>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</si>
  <si>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</si>
  <si>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</si>
  <si>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</si>
  <si>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</si>
  <si>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</si>
  <si>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</si>
  <si>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</si>
  <si>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</si>
  <si>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</si>
  <si>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</si>
  <si>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</si>
  <si>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</si>
  <si>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</si>
  <si>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</si>
  <si>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</si>
  <si>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</si>
  <si>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</si>
  <si>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</si>
  <si>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</si>
  <si>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</si>
  <si>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</si>
  <si>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</si>
  <si>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</si>
  <si>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</si>
  <si>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</si>
  <si>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</si>
  <si>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</si>
  <si>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</si>
  <si>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</si>
  <si>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</si>
  <si>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</si>
  <si>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</si>
  <si>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</si>
  <si>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</si>
  <si>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</si>
  <si>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</si>
  <si>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</si>
  <si>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 , complain number (2903877734)</t>
  </si>
  <si>
    <t xml:space="preserve">TT-20251029-01947, witing for separate TT </t>
  </si>
  <si>
    <t>Sceco blackout at HAJ area and teams secure the HUB sites by PGs , complain number (2903877740)</t>
  </si>
  <si>
    <t>Team facing access issue as site located near Jable Rehma and no access by car</t>
  </si>
  <si>
    <t>PCM-20251029-00002452</t>
  </si>
  <si>
    <t>Site Team facing access issue as site located near Jable Rehma and no access by car</t>
  </si>
  <si>
    <t>PCM-20251029-00002522</t>
  </si>
  <si>
    <t>Site located in police camp and no access by car</t>
  </si>
  <si>
    <t>PCM-20251029-00002539</t>
  </si>
  <si>
    <t>Site located in kidana project and access issue</t>
  </si>
  <si>
    <t>PCM-20251029-00002557</t>
  </si>
  <si>
    <t>PCM-20251029-00002830</t>
  </si>
  <si>
    <t>ETA 10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</si>
</sst>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1" totalsRowShown="0" headerRowDxfId="48" dataDxfId="47" headerRowBorderDxfId="45" tableBorderDxfId="46" totalsRowBorderDxfId="44">
  <autoFilter ref="A1:L16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1" totalsRowShown="0" headerRowDxfId="31" dataDxfId="30" headerRowBorderDxfId="28" tableBorderDxfId="29">
  <autoFilter ref="A1:L42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4" totalsRowShown="0" headerRowDxfId="15" dataDxfId="14" headerRowBorderDxfId="12" tableBorderDxfId="13">
  <autoFilter ref="A1:L6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K14" sqref="K13:K1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297.0152081018532</v>
      </c>
      <c r="H2" s="78">
        <v>45662.943402777775</v>
      </c>
      <c r="I2" s="61" t="str">
        <f>IFERROR(VLOOKUP(D2,DB!A:F,6,0),"")</f>
        <v>Generator-SG</v>
      </c>
      <c r="J2" s="61" t="str">
        <f>IFERROR(VLOOKUP(D2,DB!A:G,7,0),"")</f>
        <v>Dead</v>
      </c>
      <c r="K2" s="69" t="s">
        <v>39022</v>
      </c>
      <c r="L2" s="67" t="str">
        <f>IFERROR(VLOOKUP(D2,DB!A:I,9,0),"")</f>
        <v>Latis</v>
      </c>
    </row>
    <row r="3" spans="1:15" ht="18.75" customHeight="1">
      <c r="A3" s="170" t="s">
        <v>39023</v>
      </c>
      <c r="B3" s="134" t="str">
        <f>IFERROR(VLOOKUP(D3,DB!A:K,11,0),"")</f>
        <v>R1</v>
      </c>
      <c r="C3" s="134">
        <v>1</v>
      </c>
      <c r="D3" s="134" t="s">
        <v>12294</v>
      </c>
      <c r="E3" s="135" t="s">
        <v>39021</v>
      </c>
      <c r="F3" s="136">
        <v>45959.567361111112</v>
      </c>
      <c r="G3" s="137">
        <f ca="1">IFERROR(NOW()-F3,"")</f>
        <v>0.39627291666693054</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3</v>
      </c>
      <c r="D4" s="134" t="s">
        <v>19799</v>
      </c>
      <c r="E4" s="135"/>
      <c r="F4" s="136" t="s">
        <v>39026</v>
      </c>
      <c r="G4" s="137" t="str">
        <f ca="1">IFERROR(NOW()-F4,"")</f>
        <v/>
      </c>
      <c r="H4" s="136">
        <v>45959.860381944447</v>
      </c>
      <c r="I4" s="134" t="str">
        <f>IFERROR(VLOOKUP(D4,DB!A:F,6,0),"")</f>
        <v>SCECO</v>
      </c>
      <c r="J4" s="134" t="str">
        <f>IFERROR(VLOOKUP(D4,DB!A:G,7,0),"")</f>
        <v>Vandalized</v>
      </c>
      <c r="K4" s="138" t="s">
        <v>39027</v>
      </c>
      <c r="L4" s="139" t="str">
        <f>IFERROR(VLOOKUP(D4,DB!A:I,9,0),"")</f>
        <v>Latis</v>
      </c>
    </row>
    <row r="5" spans="1:15" ht="15" customHeight="1">
      <c r="A5" s="133"/>
      <c r="B5" s="134" t="str">
        <f>IFERROR(VLOOKUP(D5,DB!A:K,11,0),"")</f>
        <v/>
      </c>
      <c r="C5" s="134"/>
      <c r="D5" s="134"/>
      <c r="E5" s="135"/>
      <c r="F5" s="136"/>
      <c r="G5" s="137">
        <f ca="1">IFERROR(NOW()-F5,"")</f>
        <v>45959.963634027779</v>
      </c>
      <c r="H5" s="136"/>
      <c r="I5" s="134" t="str">
        <f>IFERROR(VLOOKUP(D5,DB!A:F,6,0),"")</f>
        <v/>
      </c>
      <c r="J5" s="134" t="str">
        <f>IFERROR(VLOOKUP(D5,DB!A:G,7,0),"")</f>
        <v/>
      </c>
      <c r="K5" s="138"/>
      <c r="L5" s="139" t="str">
        <f>IFERROR(VLOOKUP(D5,DB!A:I,9,0),"")</f>
        <v/>
      </c>
    </row>
    <row r="6" spans="1:15" ht="15" customHeight="1">
      <c r="A6" s="133"/>
      <c r="B6" s="134" t="str">
        <f>IFERROR(VLOOKUP(D6,DB!A:K,11,0),"")</f>
        <v/>
      </c>
      <c r="C6" s="134"/>
      <c r="D6" s="171"/>
      <c r="E6" s="135"/>
      <c r="F6" s="136"/>
      <c r="G6" s="137">
        <f ca="1">IFERROR(NOW()-F6,"")</f>
        <v>45959.963634027779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45959.963634027779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45959.963634027779</v>
      </c>
      <c r="H8" s="136"/>
      <c r="I8" s="134" t="str">
        <f>IFERROR(VLOOKUP(D8,DB!A:F,6,0),"")</f>
        <v/>
      </c>
      <c r="J8" s="134" t="str">
        <f>IFERROR(VLOOKUP(D8,DB!A:G,7,0),"")</f>
        <v/>
      </c>
      <c r="K8" s="138"/>
      <c r="L8" s="139" t="str">
        <f>IFERROR(VLOOKUP(D8,DB!A:I,9,0),"")</f>
        <v/>
      </c>
    </row>
    <row r="9" spans="1:15" ht="15" customHeight="1">
      <c r="A9" s="133"/>
      <c r="B9" s="134" t="str">
        <f>IFERROR(VLOOKUP(D9,DB!A:K,11,0),"")</f>
        <v/>
      </c>
      <c r="C9" s="134"/>
      <c r="D9" s="171"/>
      <c r="E9" s="135"/>
      <c r="F9" s="136"/>
      <c r="G9" s="137">
        <f ca="1">IFERROR(NOW()-F9,"")</f>
        <v>45959.963634027779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45959.963634027779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45959.963634027779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45959.963634027779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45959.963634027779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45959.963634027779</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45959.963634027779</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45959.963634027779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45959.963634027779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45959.963634027779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45959.963634027779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45959.963634027779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45959.963634027779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45959.963634027779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45959.963634027779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45959.963634027779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45959.963634027779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45959.963634027779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45959.963634027779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45959.963634027779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45959.963634027779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45959.963634027779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45959.963634027779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45959.963634027779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45959.963634027779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45959.963634027779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45959.963634027779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45959.963634027779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45959.963634027779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45959.963634027779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45959.963634027779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45959.963634027779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45959.963634027779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45959.963634027779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45959.963634027779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45959.963634027779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45959.963634027779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45959.963634027779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45959.963634027779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45959.963634027779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45959.963634027779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45959.963634027779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45959.963634027779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45959.963634027779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45959.963634027779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45959.963634027779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45959.963634027779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45959.963634027779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45959.963634027779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45959.963634027779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45959.963634027779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45959.963634027779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45959.963634027779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45959.963634027779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45959.963634027779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45959.963634027779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45959.963634027779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45959.963634027779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45959.963634027779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45959.963634027779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45959.963634027779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45959.963634027779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45959.963634027779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45959.963634027779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45959.963634027779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45959.963634027779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45959.963634027779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45959.963634027779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45959.963634027779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45959.963634027779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45959.963634027779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45959.963634027779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45959.963634027779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45959.963634027779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45959.963634027779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45959.963634027779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45959.963634027779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45959.963634027779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45959.963634027779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45959.963634027779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45959.963634027779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45959.963634027779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45959.963634027779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45959.963634027779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45959.963634027779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45959.963634027779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45959.963634027779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45959.963634027779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45959.963634027779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45959.963634027779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45959.963634027779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45959.963634027779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45959.963634027779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45959.963634027779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45959.963634027779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45959.963634027779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45959.963634027779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45959.963634027779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45959.963634027779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45959.963634027779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45959.963634027779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45959.963634027779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45959.963634027779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45959.963634027779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45959.963634027779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45959.963634027779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45959.963634027779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45959.963634027779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45959.963634027779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45959.963634027779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45959.963634027779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45959.963634027779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45959.963634027779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45959.963634027779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45959.963634027779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45959.963634027779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45959.963634027779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45959.963634027779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45959.963634027779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45959.963634027779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45959.963634027779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45959.963634027779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45959.963634027779</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45959.963634027779</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45959.963634027779</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45959.963634027779</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45959.963634027779</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45959.963634027779</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45959.963634027779</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45959.963634027779</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45959.963634027779</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45959.963634027779</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45959.963634027779</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45959.963634027779</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45959.963634027779</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45959.963634027779</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45959.963634027779</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45959.963634027779</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45959.963634027779</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58CE724E-A722-4BFE-8D3E-9BD40D6989BE}"/>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39028</v>
      </c>
      <c r="N1" s="90" t="s">
        <v>39029</v>
      </c>
      <c r="O1" s="90" t="s">
        <v>39030</v>
      </c>
      <c r="P1" s="90" t="s">
        <v>39031</v>
      </c>
      <c r="Q1" s="90" t="s">
        <v>39032</v>
      </c>
      <c r="R1" s="90" t="s">
        <v>39033</v>
      </c>
      <c r="S1" s="90" t="s">
        <v>39034</v>
      </c>
      <c r="T1" s="90" t="s">
        <v>39035</v>
      </c>
      <c r="U1" s="90" t="s">
        <v>39036</v>
      </c>
      <c r="V1" s="90" t="s">
        <v>39037</v>
      </c>
      <c r="W1" s="90" t="s">
        <v>39038</v>
      </c>
      <c r="X1" s="90" t="s">
        <v>39039</v>
      </c>
      <c r="Y1" s="90" t="s">
        <v>39040</v>
      </c>
      <c r="Z1" s="90" t="s">
        <v>39041</v>
      </c>
      <c r="AA1" s="90" t="s">
        <v>39042</v>
      </c>
      <c r="AB1" s="90" t="s">
        <v>39043</v>
      </c>
      <c r="AC1" s="90" t="s">
        <v>39044</v>
      </c>
      <c r="AD1" s="90" t="s">
        <v>39045</v>
      </c>
      <c r="AE1" s="90" t="s">
        <v>39046</v>
      </c>
      <c r="AF1" s="90" t="s">
        <v>39047</v>
      </c>
      <c r="AG1" s="90" t="s">
        <v>39048</v>
      </c>
      <c r="AH1" s="90" t="s">
        <v>39049</v>
      </c>
      <c r="AI1" s="90" t="s">
        <v>39050</v>
      </c>
      <c r="AJ1" s="90" t="s">
        <v>39051</v>
      </c>
      <c r="AK1" s="90" t="s">
        <v>39052</v>
      </c>
      <c r="AL1" s="90" t="s">
        <v>39053</v>
      </c>
      <c r="AM1" s="90" t="s">
        <v>39054</v>
      </c>
      <c r="AN1" s="90" t="s">
        <v>39055</v>
      </c>
      <c r="AO1" s="90" t="s">
        <v>39056</v>
      </c>
      <c r="AP1" s="90" t="s">
        <v>39057</v>
      </c>
      <c r="AQ1" s="90" t="s">
        <v>39058</v>
      </c>
      <c r="AR1" s="90" t="s">
        <v>39059</v>
      </c>
      <c r="AS1" s="90" t="s">
        <v>39060</v>
      </c>
      <c r="AT1" s="90" t="s">
        <v>39061</v>
      </c>
      <c r="AU1" s="90" t="s">
        <v>39062</v>
      </c>
      <c r="AV1" s="90" t="s">
        <v>39063</v>
      </c>
      <c r="AW1" s="90" t="s">
        <v>39064</v>
      </c>
      <c r="AX1" s="90" t="s">
        <v>39065</v>
      </c>
      <c r="AY1" s="90" t="s">
        <v>39066</v>
      </c>
      <c r="AZ1" s="90" t="s">
        <v>39067</v>
      </c>
      <c r="BA1" s="90" t="s">
        <v>39068</v>
      </c>
      <c r="BB1" s="90" t="s">
        <v>39069</v>
      </c>
      <c r="BC1" s="90" t="s">
        <v>39070</v>
      </c>
      <c r="BD1" s="90" t="s">
        <v>39071</v>
      </c>
      <c r="BE1" s="90" t="s">
        <v>39072</v>
      </c>
      <c r="BF1" s="90" t="s">
        <v>39073</v>
      </c>
      <c r="BG1" s="90" t="s">
        <v>39074</v>
      </c>
      <c r="BH1" s="90" t="s">
        <v>39075</v>
      </c>
      <c r="BI1" s="90" t="s">
        <v>39076</v>
      </c>
      <c r="BJ1" s="90" t="s">
        <v>39077</v>
      </c>
      <c r="BK1" s="90" t="s">
        <v>39078</v>
      </c>
      <c r="BL1" s="90" t="s">
        <v>39079</v>
      </c>
      <c r="BM1" s="90" t="s">
        <v>39080</v>
      </c>
      <c r="BN1" s="90" t="s">
        <v>39081</v>
      </c>
      <c r="BO1" s="90" t="s">
        <v>39082</v>
      </c>
      <c r="BP1" s="90" t="s">
        <v>39083</v>
      </c>
      <c r="BQ1" s="90" t="s">
        <v>39084</v>
      </c>
      <c r="BR1" s="90" t="s">
        <v>39085</v>
      </c>
      <c r="BS1" s="90" t="s">
        <v>39086</v>
      </c>
      <c r="BT1" s="90" t="s">
        <v>39087</v>
      </c>
      <c r="BU1" s="90" t="s">
        <v>39088</v>
      </c>
      <c r="BV1" s="90" t="s">
        <v>39089</v>
      </c>
      <c r="BW1" s="90" t="s">
        <v>39090</v>
      </c>
      <c r="BX1" s="90" t="s">
        <v>39091</v>
      </c>
      <c r="BY1" s="90" t="s">
        <v>39092</v>
      </c>
      <c r="BZ1" s="90" t="s">
        <v>39093</v>
      </c>
      <c r="CA1" s="90" t="s">
        <v>39094</v>
      </c>
      <c r="CB1" s="90" t="s">
        <v>39095</v>
      </c>
      <c r="CC1" s="90" t="s">
        <v>39096</v>
      </c>
      <c r="CD1" s="90" t="s">
        <v>39097</v>
      </c>
      <c r="CE1" s="90" t="s">
        <v>39098</v>
      </c>
      <c r="CF1" s="90" t="s">
        <v>39099</v>
      </c>
      <c r="CG1" s="90" t="s">
        <v>39100</v>
      </c>
      <c r="CH1" s="90" t="s">
        <v>39101</v>
      </c>
      <c r="CI1" s="90" t="s">
        <v>39102</v>
      </c>
      <c r="CJ1" s="90" t="s">
        <v>39103</v>
      </c>
    </row>
    <row r="2" spans="1:88" s="70" customFormat="1" ht="31.5" customHeight="1">
      <c r="A2" s="63" t="s">
        <v>39104</v>
      </c>
      <c r="B2" s="63" t="s">
        <v>27</v>
      </c>
      <c r="C2" s="63">
        <v>1</v>
      </c>
      <c r="D2" s="63" t="s">
        <v>19542</v>
      </c>
      <c r="E2" s="87" t="s">
        <v>39105</v>
      </c>
      <c r="F2" s="76">
        <v>45322.056979166664</v>
      </c>
      <c r="G2" s="77" t="s">
        <v>39106</v>
      </c>
      <c r="H2" s="89">
        <v>45322.050729166665</v>
      </c>
      <c r="I2" s="63" t="s">
        <v>88</v>
      </c>
      <c r="J2" s="63" t="s">
        <v>65</v>
      </c>
      <c r="K2" s="88" t="s">
        <v>39107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39108</v>
      </c>
      <c r="B3" s="63" t="str">
        <f>IFERROR(VLOOKUP(D3,DB!A:K,11,0),"")</f>
        <v>R2</v>
      </c>
      <c r="C3" s="63">
        <v>1</v>
      </c>
      <c r="D3" s="63" t="s">
        <v>25643</v>
      </c>
      <c r="E3" s="87" t="s">
        <v>39021</v>
      </c>
      <c r="F3" s="76">
        <v>45824.999837962961</v>
      </c>
      <c r="G3" s="77">
        <f ca="1">IFERROR(NOW()-F3,"-")</f>
        <v>134.96379606481787</v>
      </c>
      <c r="H3" s="76">
        <v>45824.993587962963</v>
      </c>
      <c r="I3" s="63" t="str">
        <f>IFERROR(VLOOKUP(D3,DB!A:F,6,0),"")</f>
        <v>Generator-SG</v>
      </c>
      <c r="J3" s="63" t="str">
        <f>IFERROR(VLOOKUP(D3,DB!A:G,7,0),"")</f>
        <v>Good</v>
      </c>
      <c r="K3" s="88" t="s">
        <v>39109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39110</v>
      </c>
      <c r="B4" s="18" t="str">
        <f>IFERROR(VLOOKUP(D4,DB!A:K,11,0),"")</f>
        <v>R2</v>
      </c>
      <c r="C4" s="18">
        <v>1</v>
      </c>
      <c r="D4" s="18" t="s">
        <v>27532</v>
      </c>
      <c r="E4" s="114" t="s">
        <v>39105</v>
      </c>
      <c r="F4" s="115">
        <v>45958.742083333331</v>
      </c>
      <c r="G4" s="116">
        <f ca="1">IFERROR(NOW()-F4,"-")</f>
        <v>1.2215506944485242</v>
      </c>
      <c r="H4" s="115">
        <v>45958.649699074071</v>
      </c>
      <c r="I4" s="18" t="str">
        <f>IFERROR(VLOOKUP(D4,DB!A:F,6,0),"")</f>
        <v>Generator-SG</v>
      </c>
      <c r="J4" s="18" t="str">
        <f>IFERROR(VLOOKUP(D4,DB!A:G,7,0),"")</f>
        <v>Dead</v>
      </c>
      <c r="K4" s="19" t="s">
        <v>39111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45959.963634027779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45959.963634027779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45959.963634027779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45959.963634027779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45959.963634027779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45959.963634027779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45959.963634027779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45959.963634027779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45959.963634027779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45959.963634027779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45959.963634027779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45959.963634027779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45959.963634027779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45959.963634027779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45959.963634027779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45959.963634027779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45959.963634027779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45959.963634027779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45959.963634027779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45959.963634027779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45959.963634027779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45959.963634027779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45959.963634027779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45959.963634027779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45959.963634027779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45959.963634027779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45959.963634027779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45959.963634027779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45959.963634027779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45959.963634027779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45959.963634027779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45959.963634027779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45959.963634027779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45959.963634027779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45959.963634027779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45959.963634027779</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45959.963634027779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45959.963634027779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45959.963634027779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45959.963634027779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45959.963634027779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45959.963634027779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45959.963634027779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45959.963634027779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45959.963634027779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45959.963634027779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45959.963634027779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45959.963634027779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45959.963634027779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45959.963634027779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45959.963634027779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45959.963634027779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45959.963634027779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45959.963634027779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45959.963634027779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45959.963634027779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45959.963634027779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45959.963634027779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45959.963634027779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45959.963634027779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45959.963634027779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45959.963634027779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45959.963634027779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45959.963634027779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45959.963634027779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45959.963634027779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45959.963634027779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45959.963634027779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45959.963634027779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45959.963634027779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45959.963634027779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45959.963634027779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45959.963634027779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45959.963634027779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45959.963634027779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45959.963634027779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45959.963634027779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45959.963634027779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45959.963634027779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45959.963634027779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45959.963634027779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45959.963634027779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45959.963634027779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45959.963634027779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45959.963634027779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45959.963634027779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45959.963634027779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45959.963634027779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45959.963634027779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45959.963634027779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45959.963634027779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45959.963634027779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45959.963634027779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45959.963634027779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45959.963634027779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45959.963634027779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45959.963634027779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45959.963634027779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45959.963634027779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45959.963634027779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45959.963634027779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45959.963634027779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45959.963634027779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45959.963634027779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45959.963634027779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45959.963634027779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45959.963634027779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45959.963634027779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45959.963634027779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45959.963634027779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45959.963634027779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45959.963634027779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45959.963634027779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45959.963634027779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45959.963634027779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45959.963634027779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45959.963634027779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45959.963634027779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45959.963634027779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45959.963634027779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45959.963634027779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45959.963634027779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45959.963634027779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45959.963634027779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45959.963634027779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45959.963634027779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45959.963634027779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45959.963634027779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45959.963634027779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45959.963634027779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45959.963634027779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45959.963634027779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45959.963634027779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45959.963634027779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45959.963634027779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45959.963634027779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45959.963634027779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45959.963634027779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45959.963634027779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45959.963634027779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45959.963634027779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45959.963634027779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45959.963634027779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45959.963634027779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45959.963634027779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45959.963634027779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45959.963634027779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45959.963634027779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45959.963634027779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45959.963634027779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45959.963634027779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45959.963634027779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45959.963634027779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45959.963634027779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45959.963634027779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45959.963634027779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45959.963634027779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45959.963634027779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45959.963634027779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45959.963634027779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45959.963634027779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45959.963634027779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45959.963634027779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45959.963634027779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45959.963634027779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45959.963634027779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45959.963634027779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45959.963634027779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45959.963634027779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45959.963634027779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45959.963634027779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45959.963634027779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45959.963634027779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45959.963634027779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45959.963634027779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45959.963634027779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45959.963634027779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45959.963634027779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45959.963634027779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45959.963634027779</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45959.963634027779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45959.963634027779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45959.963634027779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45959.963634027779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45959.963634027779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45959.963634027779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45959.963634027779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45959.963634027779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45959.963634027779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45959.963634027779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45959.963634027779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45959.963634027779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45959.963634027779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45959.963634027779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45959.963634027779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45959.963634027779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45959.963634027779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45959.963634027779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45959.963634027779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45959.963634027779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45959.963634027779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45959.963634027779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45959.963634027779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45959.963634027779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45959.963634027779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45959.963634027779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45959.963634027779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45959.963634027779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45959.963634027779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45959.963634027779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45959.963634027779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45959.963634027779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45959.963634027779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45959.963634027779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45959.963634027779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45959.963634027779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45959.963634027779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45959.963634027779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45959.963634027779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45959.963634027779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45959.963634027779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45959.963634027779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45959.963634027779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45959.963634027779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45959.963634027779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45959.963634027779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45959.963634027779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45959.963634027779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45959.963634027779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45959.963634027779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45959.963634027779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45959.963634027779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45959.963634027779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45959.963634027779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45959.963634027779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45959.963634027779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45959.963634027779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45959.963634027779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45959.963634027779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45959.963634027779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45959.963634027779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45959.963634027779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45959.963634027779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45959.963634027779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45959.963634027779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45959.963634027779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45959.963634027779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45959.963634027779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45959.963634027779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45959.963634027779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45959.963634027779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45959.963634027779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45959.963634027779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45959.963634027779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45959.963634027779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45959.963634027779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45959.963634027779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45959.963634027779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45959.963634027779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45959.963634027779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45959.963634027779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45959.963634027779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45959.963634027779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45959.963634027779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45959.963634027779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45959.963634027779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45959.963634027779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45959.963634027779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45959.963634027779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45959.963634027779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45959.963634027779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45959.963634027779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45959.963634027779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45959.963634027779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45959.963634027779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45959.963634027779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45959.963634027779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45959.963634027779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45959.963634027779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45959.963634027779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45959.963634027779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45959.963634027779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45959.963634027779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45959.963634027779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45959.963634027779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45959.963634027779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45959.963634027779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45959.963634027779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45959.963634027779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45959.963634027779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45959.963634027779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45959.963634027779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45959.963634027779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45959.963634027779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45959.963634027779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45959.963634027779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45959.963634027779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45959.963634027779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45959.963634027779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45959.963634027779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45959.963634027779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45959.963634027779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45959.963634027779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45959.963634027779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45959.963634027779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45959.963634027779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45959.963634027779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45959.963634027779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45959.963634027779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45959.963634027779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45959.963634027779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45959.963634027779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45959.963634027779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45959.963634027779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45959.963634027779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45959.963634027779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45959.963634027779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45959.963634027779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45959.963634027779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45959.963634027779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45959.963634027779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45959.963634027779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45959.963634027779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45959.963634027779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45959.963634027779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45959.963634027779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45959.963634027779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45959.963634027779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45959.963634027779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45959.963634027779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45959.963634027779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45959.963634027779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45959.963634027779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45959.963634027779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45959.963634027779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45959.963634027779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45959.963634027779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45959.963634027779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45959.963634027779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45959.963634027779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45959.963634027779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45959.963634027779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45959.963634027779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45959.963634027779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45959.963634027779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45959.963634027779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45959.963634027779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45959.963634027779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45959.963634027779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45959.963634027779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45959.963634027779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45959.963634027779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45959.963634027779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45959.963634027779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45959.963634027779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45959.963634027779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45959.963634027779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45959.963634027779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45959.963634027779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45959.963634027779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45959.963634027779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45959.963634027779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45959.963634027779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45959.963634027779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45959.963634027779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45959.963634027779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45959.963634027779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45959.963634027779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45959.963634027779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45959.963634027779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45959.963634027779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45959.963634027779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45959.963634027779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45959.963634027779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45959.963634027779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45959.963634027779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45959.963634027779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45959.963634027779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45959.963634027779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45959.963634027779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45959.963634027779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45959.963634027779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45959.963634027779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45959.963634027779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45959.963634027779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45959.963634027779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45959.963634027779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45959.963634027779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45959.963634027779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45959.963634027779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45959.963634027779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45959.963634027779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45959.963634027779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45959.963634027779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45959.963634027779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45959.963634027779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45959.963634027779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45959.963634027779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45959.963634027779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45959.963634027779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45959.963634027779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45959.963634027779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45959.963634027779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45959.963634027779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45959.963634027779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45959.963634027779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45959.963634027779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45959.963634027779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45959.963634027779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45959.963634027779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45959.963634027779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45959.963634027779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45959.963634027779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45959.963634027779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45959.963634027779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45959.963634027779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45959.963634027779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45959.963634027779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45959.963634027779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45959.963634027779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45959.963634027779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45959.963634027779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45959.963634027779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45959.963634027779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45959.963634027779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45959.963634027779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45959.963634027779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45959.963634027779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45959.963634027779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45959.963634027779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45959.963634027779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45959.963634027779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45959.963634027779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45959.963634027779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45959.963634027779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45959.963634027779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45959.963634027779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45959.963634027779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45959.963634027779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45959.963634027779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45959.963634027779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45959.963634027779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45959.963634027779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45959.963634027779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45959.963634027779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45959.963634027779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45959.963634027779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45959.963634027779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45959.963634027779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45959.963634027779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45959.963634027779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45959.963634027779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45959.963634027779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45959.963634027779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45959.963634027779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45959.963634027779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45959.963634027779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45959.963634027779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45959.963634027779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45959.963634027779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45959.963634027779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45959.963634027779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45959.963634027779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45959.963634027779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45959.963634027779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45959.963634027779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45959.963634027779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45959.963634027779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45959.963634027779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45959.963634027779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45959.963634027779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45959.963634027779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45959.963634027779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45959.963634027779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45959.963634027779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45959.963634027779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45959.963634027779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45959.963634027779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45959.963634027779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45959.963634027779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45959.963634027779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45959.963634027779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45959.963634027779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45959.963634027779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45959.963634027779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45959.963634027779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45959.963634027779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45959.963634027779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45959.963634027779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45959.963634027779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45959.963634027779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45959.963634027779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45959.963634027779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45959.963634027779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45959.963634027779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45959.963634027779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45959.963634027779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45959.963634027779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45959.963634027779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45959.963634027779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45959.963634027779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45959.963634027779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45959.963634027779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45959.963634027779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45959.963634027779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45959.963634027779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45959.963634027779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45959.963634027779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45959.963634027779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45959.963634027779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45959.963634027779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45959.963634027779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45959.963634027779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45959.963634027779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45959.963634027779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45959.963634027779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45959.963634027779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45959.963634027779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45959.963634027779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45959.963634027779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45959.963634027779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45959.963634027779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45959.963634027779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45959.963634027779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45959.963634027779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45959.963634027779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45959.963634027779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45959.963634027779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45959.963634027779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45959.963634027779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45959.963634027779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45959.963634027779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45959.963634027779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45959.963634027779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45959.963634027779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45959.963634027779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45959.963634027779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45959.963634027779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45959.963634027779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45959.963634027779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45959.963634027779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45959.963634027779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45959.963634027779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45959.963634027779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45959.963634027779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45959.963634027779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45959.963634027779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45959.963634027779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45959.963634027779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45959.963634027779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45959.963634027779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45959.963634027779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45959.963634027779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45959.963634027779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45959.963634027779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45959.963634027779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45959.963634027779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45959.963634027779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45959.963634027779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45959.963634027779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45959.963634027779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45959.963634027779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45959.963634027779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45959.963634027779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45959.963634027779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45959.963634027779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45959.963634027779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45959.963634027779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45959.963634027779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45959.963634027779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45959.963634027779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45959.963634027779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45959.963634027779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45959.963634027779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45959.963634027779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45959.963634027779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45959.963634027779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45959.963634027779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45959.963634027779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45959.963634027779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45959.963634027779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45959.963634027779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45959.963634027779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45959.963634027779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45959.963634027779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45959.963634027779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45959.963634027779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45959.963634027779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45959.963634027779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45959.963634027779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45959.963634027779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45959.963634027779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45959.963634027779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45959.963634027779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45959.963634027779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45959.963634027779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45959.963634027779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45959.963634027779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45959.963634027779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45959.963634027779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45959.963634027779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45959.963634027779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45959.963634027779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45959.963634027779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45959.963634027779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45959.963634027779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45959.963634027779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45959.963634027779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45959.963634027779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45959.963634027779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45959.963634027779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45959.963634027779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45959.963634027779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45959.963634027779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45959.963634027779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45959.963634027779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45959.963634027779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45959.963634027779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45959.963634027779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45959.963634027779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45959.963634027779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45959.963634027779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45959.963634027779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45959.963634027779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45959.963634027779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45959.963634027779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45959.963634027779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45959.963634027779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45959.963634027779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45959.963634027779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45959.963634027779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45959.963634027779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45959.963634027779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45959.963634027779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45959.963634027779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45959.963634027779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45959.963634027779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45959.963634027779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45959.963634027779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45959.963634027779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45959.963634143518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45959.963634143518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45959.963634143518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45959.963634143518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45959.963634143518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45959.963634143518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45959.963634143518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45959.963634143518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45959.963634143518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45959.963634143518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45959.963634143518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45959.963634143518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45959.963634143518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45959.963634143518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45959.963634143518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45959.963634143518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45959.963634143518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45959.963634143518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45959.963634143518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45959.963634143518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45959.963634143518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45959.963634143518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45959.963634143518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45959.963634143518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45959.963634143518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45959.963634143518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45959.963634143518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45959.963634143518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45959.963634143518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45959.963634143518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45959.963634143518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45959.963634143518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45959.963634143518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45959.963634143518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45959.963634143518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45959.963634143518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45959.963634143518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45959.963634143518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45959.963634143518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45959.963634143518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45959.963634143518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45959.963634143518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45959.963634143518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45959.963634143518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45959.963634143518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45959.963634143518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45959.963634143518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45959.963634143518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45959.963634143518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45959.963634143518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45959.963634143518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45959.963634143518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45959.963634143518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45959.963634143518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45959.963634143518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45959.963634143518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45959.963634143518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45959.963634143518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45959.963634143518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45959.963634143518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45959.963634143518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45959.963634143518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45959.963634143518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45959.963634143518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45959.963634143518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45959.963634143518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45959.963634143518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45959.963634143518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45959.963634143518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45959.963634143518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45959.963634143518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45959.963634143518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45959.963634143518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45959.963634143518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45959.963634143518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45959.963634143518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45959.963634143518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45959.963634143518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45959.963634143518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45959.963634143518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45959.963634143518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45959.963634143518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45959.963634143518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45959.963634143518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45959.963634143518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45959.963634143518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45959.963634143518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45959.963634143518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45959.963634143518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45959.963634143518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45959.963634143518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45959.963634143518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45959.963634143518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45959.963634143518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45959.963634143518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45959.963634143518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45959.963634143518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45959.963634143518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45959.963634143518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45959.963634143518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45959.963634143518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45959.963634143518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45959.963634143518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45959.963634143518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45959.963634143518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45959.963634143518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45959.963634143518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45959.963634143518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45959.963634143518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45959.963634143518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45959.963634143518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45959.963634143518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45959.963634143518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45959.963634143518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45959.963634143518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45959.963634143518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45959.963634143518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45959.963634143518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45959.963634143518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45959.963634143518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45959.963634143518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45959.963634143518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45959.963634143518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45959.963634143518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45959.963634143518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45959.963634143518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45959.963634143518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45959.963634143518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45959.963634143518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45959.963634143518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45959.963634143518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45959.963634143518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45959.963634143518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45959.963634143518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45959.963634143518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45959.963634143518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45959.963634143518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45959.963634143518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45959.963634143518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45959.963634143518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45959.963634143518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45959.963634143518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45959.963634143518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45959.963634143518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45959.963634143518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45959.963634143518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45959.963634143518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45959.963634143518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45959.963634143518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45959.963634143518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45959.963634143518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45959.963634143518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45959.963634143518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45959.963634143518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45959.963634143518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45959.963634143518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45959.963634143518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45959.963634143518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45959.963634143518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45959.963634143518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45959.963634143518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45959.963634143518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45959.963634143518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45959.963634143518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45959.963634143518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45959.963634143518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45959.963634143518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45959.963634143518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45959.963634143518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45959.963634143518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45959.963634143518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45959.963634143518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45959.963634143518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45959.963634143518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45959.963634143518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45959.963634143518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45959.963634143518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45959.963634143518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45959.963634143518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45959.963634143518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45959.963634143518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45959.963634143518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45959.963634143518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45959.963634143518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45959.963634143518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45959.963634143518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45959.963634143518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45959.963634143518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45959.963634143518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45959.963634143518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45959.963634143518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45959.963634143518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45959.963634143518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45959.963634143518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45959.963634143518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45959.963634143518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45959.963634143518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45959.963634143518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45959.963634143518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45959.963634143518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45959.963634143518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45959.963634143518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45959.963634143518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45959.963634143518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45959.963634143518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45959.963634143518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45959.963634143518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45959.963634143518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45959.963634143518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45959.963634143518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45959.963634143518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45959.963634143518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45959.963634143518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45959.963634143518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45959.963634143518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45959.963634143518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45959.963634143518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45959.963634143518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45959.963634143518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45959.963634143518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45959.963634143518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45959.963634143518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45959.963634143518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45959.963634143518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45959.963634143518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45959.963634143518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45959.963634143518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45959.963634143518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45959.963634143518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45959.963634143518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45959.963634143518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45959.963634143518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45959.963634143518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45959.963634143518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45959.963634143518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45959.963634143518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45959.963634143518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45959.963634143518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45959.963634143518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45959.963634143518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45959.963634143518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45959.963634143518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45959.963634143518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45959.963634143518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45959.963634143518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45959.963634143518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45959.963634143518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45959.963634143518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45959.963634143518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45959.963634143518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45959.963634143518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45959.963634143518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45959.963634143518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45959.963634143518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45959.963634143518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45959.963634143518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45959.963634143518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45959.963634143518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45959.963634143518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45959.963634143518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45959.963634143518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45959.963634143518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45959.963634143518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45959.963634143518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45959.963634143518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45959.963634143518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45959.963634143518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45959.963634143518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45959.963634143518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45959.963634143518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45959.963634143518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45959.963634143518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45959.963634143518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45959.963634143518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45959.963634143518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45959.963634143518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45959.963634143518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45959.963634143518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45959.963634143518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45959.963634143518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45959.963634143518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45959.963634143518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45959.963634143518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45959.963634143518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45959.963634143518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45959.963634143518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45959.963634143518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45959.963634143518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45959.963634143518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45959.963634143518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45959.963634143518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45959.963634143518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45959.963634143518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45959.963634143518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45959.963634143518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45959.963634143518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45959.963634143518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45959.963634143518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45959.963634143518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45959.963634143518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45959.963634143518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45959.963634143518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45959.963634143518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45959.963634143518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45959.963634143518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45959.963634143518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45959.963634143518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45959.963634143518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45959.963634143518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45959.963634143518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45959.963634143518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45959.963634143518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45959.963634143518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45959.963634143518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45959.963634143518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45959.963634143518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45959.963634143518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45959.963634143518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45959.963634143518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45959.963634143518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45959.963634143518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45959.963634143518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45959.963634143518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45959.963634143518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45959.963634143518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45959.963634143518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45959.963634143518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45959.963634143518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45959.963634143518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45959.963634143518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45959.963634143518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45959.963634143518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45959.963634143518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45959.963634143518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45959.963634143518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45959.963634143518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45959.963634143518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45959.963634143518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45959.963634143518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45959.963634143518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45959.963634143518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45959.963634143518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45959.963634143518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45959.963634143518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45959.963634143518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45959.963634143518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45959.963634143518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45959.963634143518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45959.963634143518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45959.963634143518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45959.963634143518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45959.963634143518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45959.963634143518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45959.963634143518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45959.963634143518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45959.963634143518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45959.963634143518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45959.963634143518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45959.963634143518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45959.963634143518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45959.963634143518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45959.963634143518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45959.963634143518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45959.963634143518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45959.963634143518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45959.963634143518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45959.963634143518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45959.963634143518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45959.963634143518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45959.963634143518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45959.963634143518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45959.963634143518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45959.963634143518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45959.963634143518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45959.963634143518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45959.963634143518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45959.963634143518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45959.963634143518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45959.963634143518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45959.963634143518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45959.963634143518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45959.963634143518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45959.963634143518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45959.963634143518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45959.963634143518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45959.963634143518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45959.963634143518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45959.963634143518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45959.963634143518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45959.963634143518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45959.963634143518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45959.963634143518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45959.963634143518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45959.963634143518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45959.963634143518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45959.963634143518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45959.963634143518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45959.963634143518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45959.963634143518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45959.963634143518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45959.963634143518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45959.963634143518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45959.963634143518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45959.963634143518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45959.963634143518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45959.963634143518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45959.963634143518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45959.963634143518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45959.963634143518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45959.963634143518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45959.963634143518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45959.963634143518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45959.963634143518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45959.963634143518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45959.963634143518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45959.963634143518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45959.963634143518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45959.963634143518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45959.963634143518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45959.963634143518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45959.963634143518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45959.963634143518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45959.963634143518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45959.963634143518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45959.963634143518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45959.963634143518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45959.963634143518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45959.963634143518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45959.963634143518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45959.963634143518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45959.963634143518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45959.963634143518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45959.963634143518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45959.963634143518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45959.963634143518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45959.963634143518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45959.963634143518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45959.963634143518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45959.963634143518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45959.963634143518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45959.963634143518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45959.963634143518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45959.963634143518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45959.963634143518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45959.963634143518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45959.963634143518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45959.963634143518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45959.963634143518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45959.963634143518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45959.963634143518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45959.963634143518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45959.963634143518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45959.963634143518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45959.963634143518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45959.963634143518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45959.963634143518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45959.963634143518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45959.963634143518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45959.963634143518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45959.963634143518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45959.963634143518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45959.963634143518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45959.963634143518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45959.963634143518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45959.963634143518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45959.963634143518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45959.963634143518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45959.963634143518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45959.963634143518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45959.963634143518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45959.963634143518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45959.963634143518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45959.963634143518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45959.963634143518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45959.963634143518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45959.963634143518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45959.963634143518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45959.963634143518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45959.963634143518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45959.963634143518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45959.963634143518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45959.963634143518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45959.963634143518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45959.963634143518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45959.963634143518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45959.963634143518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45959.963634143518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45959.963634143518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45959.963634143518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45959.963634143518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45959.963634143518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45959.963634143518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45959.963634143518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45959.963634143518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45959.963634143518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45959.963634143518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45959.963634143518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45959.963634143518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45959.963634143518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45959.963634143518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45959.963634143518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45959.963634143518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45959.963634143518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45959.963634143518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45959.963634143518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45959.963634143518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45959.963634143518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45959.963634143518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45959.963634143518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45959.963634143518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45959.963634143518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45959.963634143518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45959.963634143518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45959.963634143518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45959.963634143518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45959.963634143518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45959.963634143518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45959.963634143518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45959.963634143518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45959.963634143518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45959.963634143518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45959.963634143518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45959.963634143518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45959.963634143518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45959.963634143518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45959.963634143518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45959.963634143518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45959.963634143518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45959.963634143518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45959.963634143518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45959.963634143518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45959.963634143518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45959.963634143518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45959.963634143518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45959.963634143518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45959.963634143518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45959.963634143518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45959.963634143518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45959.963634143518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45959.963634143518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45959.963634143518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45959.963634143518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45959.963634143518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45959.963634143518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45959.963634143518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45959.963634143518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45959.963634143518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45959.963634143518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45959.963634143518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45959.963634143518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45959.963634143518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45959.963634143518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45959.963634143518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45959.963634143518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45959.963634143518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45959.963634143518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45959.963634143518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45959.963634143518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45959.963634143518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45959.963634143518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45959.963634143518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45959.963634143518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45959.963634143518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45959.963634143518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45959.963634143518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45959.963634143518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45959.963634143518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45959.963634143518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45959.963634143518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45959.963634143518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45959.963634143518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45959.963634143518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45959.963634143518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45959.963634143518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45959.963634143518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45959.963634143518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45959.963634143518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45959.963634143518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45959.963634143518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45959.963634143518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45959.963634143518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45959.963634143518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45959.963634143518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45959.963634143518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45959.963634143518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45959.963634143518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45959.963634143518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45959.963634143518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45959.963634143518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45959.963634143518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45959.963634143518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45959.963634143518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45959.963634143518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45959.963634143518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45959.963634143518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45959.963634143518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45959.963634143518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45959.963634143518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45959.963634143518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45959.963634143518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45959.963634143518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45959.963634143518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45959.963634143518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45959.963634143518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45959.963634143518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45959.963634143518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45959.963634143518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45959.963634143518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45959.963634143518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45959.963634143518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45959.963634143518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45959.963634143518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45959.963634143518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45959.963634143518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45959.963634143518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45959.963634143518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45959.963634143518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45959.963634143518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45959.963634143518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45959.963634143518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45959.963634143518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45959.963634143518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45959.963634143518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45959.963634143518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45959.963634143518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45959.963634143518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45959.963634143518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45959.963634143518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45959.963634143518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45959.963634143518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45959.963634143518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45959.963634143518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45959.963634143518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45959.963634143518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45959.963634143518</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1"/>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39112</v>
      </c>
      <c r="B2" s="94" t="str">
        <f>IFERROR(VLOOKUP(D2,DB!A:K,11,0),"")</f>
        <v>R4</v>
      </c>
      <c r="C2" s="97">
        <v>1</v>
      </c>
      <c r="D2" s="94" t="s">
        <v>35092</v>
      </c>
      <c r="E2" s="98" t="s">
        <v>39021</v>
      </c>
      <c r="F2" s="99">
        <v>45703.480717592596</v>
      </c>
      <c r="G2" s="100">
        <f ca="1">IFERROR(NOW()-F2,"")</f>
        <v>256.48291643518314</v>
      </c>
      <c r="H2" s="99">
        <v>45703.474768518521</v>
      </c>
      <c r="I2" s="99" t="str">
        <f>IFERROR(VLOOKUP(D2,DB!A:F,6,0),"")</f>
        <v>SCECO</v>
      </c>
      <c r="J2" s="99" t="str">
        <f>IFERROR(VLOOKUP(D2,DB!A:G,7,0),"")</f>
        <v>Dead</v>
      </c>
      <c r="K2" s="101" t="s">
        <v>39113</v>
      </c>
      <c r="L2" s="94" t="str">
        <f>IFERROR(VLOOKUP(D2,DB!A:I,9,0),"")</f>
        <v>Latis</v>
      </c>
    </row>
    <row r="3" spans="1:16" ht="15" customHeight="1">
      <c r="A3" s="119"/>
      <c r="B3" s="119" t="str">
        <f>IFERROR(VLOOKUP(D3,DB!A:K,11,0),"")</f>
        <v/>
      </c>
      <c r="C3" s="120"/>
      <c r="D3" s="94"/>
      <c r="E3" s="98"/>
      <c r="F3" s="123"/>
      <c r="G3" s="124">
        <f ca="1">IFERROR(NOW()-F3,"")</f>
        <v>45959.963634027779</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45959.963634027779</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45959.963634027779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45959.963634027779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45959.963634027779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45959.963634027779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45959.963634027779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45959.963634027779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45959.963634027779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45959.963634027779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45959.963634027779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45959.963634027779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45959.963634027779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45959.963634027779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45959.963634027779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45959.963634027779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45959.963634027779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45959.963634027779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45959.963634027779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45959.963634027779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45959.963634027779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45959.963634027779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45959.963634027779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45959.963634027779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45959.963634027779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45959.963634027779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45959.963634027779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45959.963634027779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45959.963634027779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45959.963634027779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45959.963634027779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45959.963634027779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45959.963634027779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45959.963634027779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45959.963634027779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45959.963634027779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45959.963634027779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45959.963634027779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45959.963634027779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45959.963634027779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45959.963634027779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45959.963634027779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45959.963634027779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45959.963634027779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45959.963634027779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45959.963634027779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45959.963634027779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45959.963634027779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45959.963634027779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45959.963634027779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45959.963634027779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45959.963634027779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45959.963634027779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45959.963634027779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45959.963634027779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45959.963634027779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45959.963634027779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45959.963634027779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45959.963634027779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45959.963634027779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45959.963634027779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45959.963634027779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45959.963634027779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45959.963634027779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45959.963634027779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45959.963634027779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45959.963634027779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45959.963634027779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45959.963634027779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45959.963634027779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45959.963634027779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45959.963634027779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45959.963634027779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45959.963634027779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45959.963634027779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45959.963634027779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45959.963634027779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45959.963634027779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45959.963634027779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45959.963634027779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45959.963634027779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45959.963634027779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45959.963634027779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45959.963634027779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45959.963634027779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45959.963634027779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45959.963634027779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45959.963634027779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45959.963634027779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45959.963634027779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45959.963634027779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45959.963634027779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45959.963634027779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45959.963634027779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45959.963634027779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45959.963634027779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45959.963634027779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45959.963634027779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45959.963634027779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45959.963634027779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45959.963634027779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45959.963634027779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45959.963634027779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45959.963634027779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45959.963634027779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45959.963634027779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45959.963634027779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45959.963634027779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45959.963634027779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45959.963634027779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45959.963634027779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45959.963634027779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45959.963634027779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45959.963634027779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45959.963634027779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45959.963634027779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45959.963634027779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45959.963634027779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45959.963634027779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45959.963634027779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45959.963634027779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45959.963634027779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45959.963634027779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45959.963634027779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45959.963634027779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45959.963634027779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45959.963634027779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45959.963634027779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45959.963634027779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45959.963634027779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45959.963634027779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45959.963634027779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45959.963634027779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45959.963634027779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45959.963634027779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45959.963634027779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45959.963634027779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45959.963634027779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45959.963634027779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45959.963634027779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45959.963634027779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45959.963634027779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45959.963634027779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45959.963634027779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45959.963634027779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45959.963634027779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45959.963634027779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45959.963634027779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45959.963634027779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45959.963634027779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45959.963634027779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45959.963634027779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45959.963634027779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45959.963634027779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45959.963634027779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45959.963634027779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45959.963634027779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45959.963634027779</v>
      </c>
      <c r="H160" s="123"/>
      <c r="I160" s="119" t="str">
        <f>IFERROR(VLOOKUP(D160,DB!A:F,6,0),"")</f>
        <v/>
      </c>
      <c r="J160" s="119" t="str">
        <f>IFERROR(VLOOKUP(D160,DB!A:G,7,0),"")</f>
        <v/>
      </c>
      <c r="K160" s="125"/>
      <c r="L160" s="121" t="str">
        <f>IFERROR(VLOOKUP(D160,DB!A:I,9,0),"")</f>
        <v/>
      </c>
    </row>
    <row r="161" spans="1:12" ht="15" customHeight="1">
      <c r="A161" s="126"/>
      <c r="B161" s="126" t="str">
        <f>IFERROR(VLOOKUP(D161,DB!A:K,11,0),"")</f>
        <v/>
      </c>
      <c r="C161" s="127"/>
      <c r="D161" s="128"/>
      <c r="E161" s="129"/>
      <c r="F161" s="130"/>
      <c r="G161" s="131">
        <f ca="1">IFERROR(NOW()-F161,"")</f>
        <v>45959.963634027779</v>
      </c>
      <c r="H161" s="130"/>
      <c r="I161" s="126" t="str">
        <f>IFERROR(VLOOKUP(D161,DB!A:F,6,0),"")</f>
        <v/>
      </c>
      <c r="J161" s="126" t="str">
        <f>IFERROR(VLOOKUP(D161,DB!A:G,7,0),"")</f>
        <v/>
      </c>
      <c r="K161" s="132"/>
      <c r="L161" s="128" t="str">
        <f>IFERROR(VLOOKUP(D161,DB!A:I,9,0),"")</f>
        <v/>
      </c>
    </row>
  </sheetData>
  <dataValidations count="2">
    <dataValidation allowBlank="1" showInputMessage="1" showErrorMessage="1" sqref="E1" xr:uid="{A4F81451-56CC-4543-9497-104C4E44EE4B}"/>
    <dataValidation type="list" allowBlank="1" showInputMessage="1" showErrorMessage="1" sqref="E2:E5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workbookViewId="0">
      <selection activeCell="D13" sqref="D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39114</v>
      </c>
      <c r="B2" s="37" t="str">
        <f>IFERROR(VLOOKUP(D2,DB!A:K,11,0),"")</f>
        <v>R5</v>
      </c>
      <c r="C2" s="37">
        <v>3</v>
      </c>
      <c r="D2" s="118" t="s">
        <v>36011</v>
      </c>
      <c r="E2" s="37" t="s">
        <v>39021</v>
      </c>
      <c r="F2" s="38">
        <v>45891.832060185188</v>
      </c>
      <c r="G2" s="144">
        <f ca="1">IFERROR(NOW()-F2,"")</f>
        <v>68.131573842591024</v>
      </c>
      <c r="H2" s="38">
        <v>45891.790393518517</v>
      </c>
      <c r="I2" s="37" t="str">
        <f>IFERROR(VLOOKUP(D2,DB!A:F,6,0),"")</f>
        <v>Generator-SG</v>
      </c>
      <c r="J2" s="37" t="str">
        <f>IFERROR(VLOOKUP(D2,DB!A:G,7,0),"")</f>
        <v>Vandalized</v>
      </c>
      <c r="K2" s="37" t="s">
        <v>39115</v>
      </c>
      <c r="L2" s="37" t="str">
        <f>IFERROR(VLOOKUP(D2,DB!A:I,9,0),"")</f>
        <v>Latis</v>
      </c>
      <c r="M2" s="117"/>
    </row>
    <row r="3" spans="1:13" ht="30.75">
      <c r="A3" s="37" t="s">
        <v>39116</v>
      </c>
      <c r="B3" s="37" t="str">
        <f>IFERROR(VLOOKUP(D3,DB!A:K,11,0),"")</f>
        <v>R5</v>
      </c>
      <c r="C3" s="37">
        <v>1</v>
      </c>
      <c r="D3" s="37" t="s">
        <v>33268</v>
      </c>
      <c r="E3" s="37" t="s">
        <v>39105</v>
      </c>
      <c r="F3" s="38">
        <v>45926.188877314817</v>
      </c>
      <c r="G3" s="144">
        <f t="shared" ref="G3" ca="1" si="0">IFERROR(NOW()-F3,"")</f>
        <v>33.774756712962699</v>
      </c>
      <c r="H3" s="38">
        <v>45926.158159722225</v>
      </c>
      <c r="I3" s="37" t="str">
        <f>IFERROR(VLOOKUP(D3,DB!A:F,6,0),"")</f>
        <v>SCECO</v>
      </c>
      <c r="J3" s="37" t="str">
        <f>IFERROR(VLOOKUP(D3,DB!A:G,7,0),"")</f>
        <v>Good</v>
      </c>
      <c r="K3" s="37" t="s">
        <v>39117</v>
      </c>
      <c r="L3" s="37" t="str">
        <f>IFERROR(VLOOKUP(D3,DB!A:I,9,0),"")</f>
        <v>Latis</v>
      </c>
      <c r="M3" s="117"/>
    </row>
    <row r="4" spans="1:13" ht="48" customHeight="1">
      <c r="A4" s="152" t="s">
        <v>39118</v>
      </c>
      <c r="B4" s="152" t="str">
        <f>IFERROR(VLOOKUP(D4,DB!A:K,11,0),"")</f>
        <v>R5</v>
      </c>
      <c r="C4" s="152">
        <v>1</v>
      </c>
      <c r="D4" s="152" t="s">
        <v>34758</v>
      </c>
      <c r="E4" s="152" t="s">
        <v>39105</v>
      </c>
      <c r="F4" s="153">
        <v>45948.661111111112</v>
      </c>
      <c r="G4" s="154">
        <f ca="1">IFERROR(NOW()-F4,"")</f>
        <v>11.302522916666931</v>
      </c>
      <c r="H4" s="153">
        <v>45948.661111111112</v>
      </c>
      <c r="I4" s="152" t="str">
        <f>IFERROR(VLOOKUP(D4,DB!A:F,6,0),"")</f>
        <v>SCECO</v>
      </c>
      <c r="J4" s="152" t="str">
        <f>IFERROR(VLOOKUP(D4,DB!A:G,7,0),"")</f>
        <v>Dead</v>
      </c>
      <c r="K4" s="152" t="s">
        <v>39119</v>
      </c>
      <c r="L4" s="152" t="str">
        <f>IFERROR(VLOOKUP(D4,DB!A:I,9,0),"")</f>
        <v>Latis</v>
      </c>
    </row>
    <row r="5" spans="1:13" ht="15">
      <c r="A5" s="152" t="s">
        <v>39120</v>
      </c>
      <c r="B5" s="152" t="str">
        <f>IFERROR(VLOOKUP(D5,DB!A:K,11,0),"")</f>
        <v>R5</v>
      </c>
      <c r="C5" s="152">
        <v>1</v>
      </c>
      <c r="D5" s="152" t="s">
        <v>38224</v>
      </c>
      <c r="E5" s="152" t="s">
        <v>39105</v>
      </c>
      <c r="F5" s="153">
        <v>45959.68372685185</v>
      </c>
      <c r="G5" s="154">
        <f ca="1">IFERROR(NOW()-F5,"")</f>
        <v>0.27990717592911096</v>
      </c>
      <c r="H5" s="153">
        <v>45959.661168981482</v>
      </c>
      <c r="I5" s="152" t="str">
        <f>IFERROR(VLOOKUP(D5,DB!A:F,6,0),"")</f>
        <v>SCECO</v>
      </c>
      <c r="J5" s="152" t="str">
        <f>IFERROR(VLOOKUP(D5,DB!A:G,7,0),"")</f>
        <v>Haj Removal</v>
      </c>
      <c r="K5" s="152" t="s">
        <v>39121</v>
      </c>
      <c r="L5" s="152" t="str">
        <f>IFERROR(VLOOKUP(D5,DB!A:I,9,0),"")</f>
        <v>Latis</v>
      </c>
    </row>
    <row r="6" spans="1:13" ht="30.75">
      <c r="A6" s="152" t="s">
        <v>39122</v>
      </c>
      <c r="B6" s="152" t="str">
        <f>IFERROR(VLOOKUP(D6,DB!A:K,11,0),"")</f>
        <v>R5</v>
      </c>
      <c r="C6" s="152">
        <v>1</v>
      </c>
      <c r="D6" s="152" t="s">
        <v>38174</v>
      </c>
      <c r="E6" s="152" t="s">
        <v>39105</v>
      </c>
      <c r="F6" s="153" t="s">
        <v>24</v>
      </c>
      <c r="G6" s="154" t="str">
        <f ca="1">IFERROR(NOW()-F6,"")</f>
        <v/>
      </c>
      <c r="H6" s="153">
        <v>45959.661168981482</v>
      </c>
      <c r="I6" s="152" t="str">
        <f>IFERROR(VLOOKUP(D6,DB!A:F,6,0),"")</f>
        <v>SCECO</v>
      </c>
      <c r="J6" s="152" t="str">
        <f>IFERROR(VLOOKUP(D6,DB!A:G,7,0),"")</f>
        <v>Haj Removal</v>
      </c>
      <c r="K6" s="152" t="s">
        <v>39123</v>
      </c>
      <c r="L6" s="152" t="str">
        <f>IFERROR(VLOOKUP(D6,DB!A:I,9,0),"")</f>
        <v>Latis</v>
      </c>
    </row>
    <row r="7" spans="1:13" ht="30.75">
      <c r="A7" s="152" t="s">
        <v>39122</v>
      </c>
      <c r="B7" s="152" t="str">
        <f>IFERROR(VLOOKUP(D7,DB!A:K,11,0),"")</f>
        <v>R5</v>
      </c>
      <c r="C7" s="152">
        <v>2</v>
      </c>
      <c r="D7" s="152" t="s">
        <v>38159</v>
      </c>
      <c r="E7" s="152" t="s">
        <v>39105</v>
      </c>
      <c r="F7" s="153" t="s">
        <v>24</v>
      </c>
      <c r="G7" s="154" t="str">
        <f ca="1">IFERROR(NOW()-F7,"")</f>
        <v/>
      </c>
      <c r="H7" s="153">
        <v>45959.661168981482</v>
      </c>
      <c r="I7" s="152" t="str">
        <f>IFERROR(VLOOKUP(D7,DB!A:F,6,0),"")</f>
        <v>SCECO</v>
      </c>
      <c r="J7" s="152" t="str">
        <f>IFERROR(VLOOKUP(D7,DB!A:G,7,0),"")</f>
        <v>Haj Removal</v>
      </c>
      <c r="K7" s="152" t="s">
        <v>39124</v>
      </c>
      <c r="L7" s="152" t="str">
        <f>IFERROR(VLOOKUP(D7,DB!A:I,9,0),"")</f>
        <v>Latis</v>
      </c>
    </row>
    <row r="8" spans="1:13" ht="15">
      <c r="A8" s="152" t="s">
        <v>39125</v>
      </c>
      <c r="B8" s="152" t="str">
        <f>IFERROR(VLOOKUP(D8,DB!A:K,11,0),"")</f>
        <v>R5</v>
      </c>
      <c r="C8" s="152">
        <v>1</v>
      </c>
      <c r="D8" s="152" t="s">
        <v>38388</v>
      </c>
      <c r="E8" s="152" t="s">
        <v>39021</v>
      </c>
      <c r="F8" s="153">
        <v>45959.776261574072</v>
      </c>
      <c r="G8" s="154">
        <f ca="1">IFERROR(NOW()-F8,"")</f>
        <v>0.18737245370721212</v>
      </c>
      <c r="H8" s="153">
        <v>45959.770173611112</v>
      </c>
      <c r="I8" s="152" t="str">
        <f>IFERROR(VLOOKUP(D8,DB!A:F,6,0),"")</f>
        <v>SCECO</v>
      </c>
      <c r="J8" s="152" t="str">
        <f>IFERROR(VLOOKUP(D8,DB!A:G,7,0),"")</f>
        <v>Good</v>
      </c>
      <c r="K8" s="152" t="s">
        <v>39126</v>
      </c>
      <c r="L8" s="152" t="str">
        <f>IFERROR(VLOOKUP(D8,DB!A:I,9,0),"")</f>
        <v>Latis</v>
      </c>
    </row>
    <row r="9" spans="1:13" ht="15">
      <c r="A9" s="152" t="s">
        <v>39127</v>
      </c>
      <c r="B9" s="152" t="str">
        <f>IFERROR(VLOOKUP(D9,DB!A:K,11,0),"")</f>
        <v>R5</v>
      </c>
      <c r="C9" s="152">
        <v>1</v>
      </c>
      <c r="D9" s="152" t="s">
        <v>38430</v>
      </c>
      <c r="E9" s="152" t="s">
        <v>39021</v>
      </c>
      <c r="F9" s="153">
        <v>45959.793969907405</v>
      </c>
      <c r="G9" s="154">
        <f ca="1">IFERROR(NOW()-F9,"")</f>
        <v>0.16966412037436385</v>
      </c>
      <c r="H9" s="153">
        <v>45959.786412037036</v>
      </c>
      <c r="I9" s="152" t="str">
        <f>IFERROR(VLOOKUP(D9,DB!A:F,6,0),"")</f>
        <v>SCECO</v>
      </c>
      <c r="J9" s="152" t="str">
        <f>IFERROR(VLOOKUP(D9,DB!A:G,7,0),"")</f>
        <v>Good</v>
      </c>
      <c r="K9" s="152" t="s">
        <v>39128</v>
      </c>
      <c r="L9" s="152" t="str">
        <f>IFERROR(VLOOKUP(D9,DB!A:I,9,0),"")</f>
        <v>Latis</v>
      </c>
    </row>
    <row r="10" spans="1:13" ht="15">
      <c r="A10" s="152" t="s">
        <v>39129</v>
      </c>
      <c r="B10" s="152" t="str">
        <f>IFERROR(VLOOKUP(D10,DB!A:K,11,0),"")</f>
        <v>R5</v>
      </c>
      <c r="C10" s="152">
        <v>2</v>
      </c>
      <c r="D10" s="152" t="s">
        <v>38407</v>
      </c>
      <c r="E10" s="152" t="s">
        <v>39021</v>
      </c>
      <c r="F10" s="153">
        <v>45959.801898148151</v>
      </c>
      <c r="G10" s="154">
        <f ca="1">IFERROR(NOW()-F10,"")</f>
        <v>0.1617358796283952</v>
      </c>
      <c r="H10" s="153">
        <v>45959.792569444442</v>
      </c>
      <c r="I10" s="152" t="str">
        <f>IFERROR(VLOOKUP(D10,DB!A:F,6,0),"")</f>
        <v>SCECO</v>
      </c>
      <c r="J10" s="152" t="str">
        <f>IFERROR(VLOOKUP(D10,DB!A:G,7,0),"")</f>
        <v>Good</v>
      </c>
      <c r="K10" s="152" t="s">
        <v>39130</v>
      </c>
      <c r="L10" s="152" t="str">
        <f>IFERROR(VLOOKUP(D10,DB!A:I,9,0),"")</f>
        <v>Latis</v>
      </c>
    </row>
    <row r="11" spans="1:13" ht="15">
      <c r="A11" s="152" t="s">
        <v>39131</v>
      </c>
      <c r="B11" s="152" t="str">
        <f>IFERROR(VLOOKUP(D11,DB!A:K,11,0),"")</f>
        <v>R5</v>
      </c>
      <c r="C11" s="152">
        <v>1</v>
      </c>
      <c r="D11" s="152" t="s">
        <v>38350</v>
      </c>
      <c r="E11" s="152" t="s">
        <v>39021</v>
      </c>
      <c r="F11" s="153">
        <v>45959.815092592595</v>
      </c>
      <c r="G11" s="154">
        <f ca="1">IFERROR(NOW()-F11,"")</f>
        <v>0.1485414351845975</v>
      </c>
      <c r="H11" s="153">
        <v>45959.809062499997</v>
      </c>
      <c r="I11" s="152" t="str">
        <f>IFERROR(VLOOKUP(D11,DB!A:F,6,0),"")</f>
        <v>SCECO</v>
      </c>
      <c r="J11" s="152" t="str">
        <f>IFERROR(VLOOKUP(D11,DB!A:G,7,0),"")</f>
        <v>Good</v>
      </c>
      <c r="K11" s="152" t="s">
        <v>39128</v>
      </c>
      <c r="L11" s="152" t="str">
        <f>IFERROR(VLOOKUP(D11,DB!A:I,9,0),"")</f>
        <v>Latis</v>
      </c>
    </row>
    <row r="12" spans="1:13" ht="15">
      <c r="A12" s="152"/>
      <c r="B12" s="152" t="str">
        <f>IFERROR(VLOOKUP(D12,DB!A:K,11,0),"")</f>
        <v/>
      </c>
      <c r="C12" s="152"/>
      <c r="D12" s="152"/>
      <c r="E12" s="152"/>
      <c r="F12" s="153"/>
      <c r="G12" s="154">
        <f ca="1">IFERROR(NOW()-F12,"")</f>
        <v>45959.963634027779</v>
      </c>
      <c r="H12" s="153"/>
      <c r="I12" s="152" t="str">
        <f>IFERROR(VLOOKUP(D12,DB!A:F,6,0),"")</f>
        <v/>
      </c>
      <c r="J12" s="152" t="str">
        <f>IFERROR(VLOOKUP(D12,DB!A:G,7,0),"")</f>
        <v/>
      </c>
      <c r="K12" s="152"/>
      <c r="L12" s="152" t="str">
        <f>IFERROR(VLOOKUP(D12,DB!A:I,9,0),"")</f>
        <v/>
      </c>
    </row>
    <row r="13" spans="1:13" ht="15.75">
      <c r="A13" s="152"/>
      <c r="B13" s="152" t="str">
        <f>IFERROR(VLOOKUP(D13,DB!A:K,11,0),"")</f>
        <v/>
      </c>
      <c r="C13" s="152"/>
      <c r="D13" s="169"/>
      <c r="E13" s="152"/>
      <c r="F13" s="153"/>
      <c r="G13" s="154">
        <f ca="1">IFERROR(NOW()-F13,"")</f>
        <v>45959.963634027779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45959.963634027779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45959.963634027779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45959.963634027779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45959.963634027779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45959.963634027779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45959.963634027779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45959.963634027779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45959.963634027779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45959.963634027779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45959.963634027779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45959.963634027779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45959.963634027779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45959.963634027779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45959.963634027779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45959.963634027779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45959.963634027779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45959.963634027779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45959.963634027779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45959.963634027779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45959.963634027779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45959.963634027779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45959.963634027779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45959.963634027779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45959.963634027779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45959.963634027779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45959.963634027779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45959.963634027779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45959.963634027779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45959.963634027779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45959.963634027779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45959.963634027779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45959.963634027779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45959.963634027779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45959.963634027779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45959.963634027779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45959.963634027779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45959.963634027779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45959.963634027779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45959.963634027779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45959.963634027779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45959.963634027779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45959.963634027779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45959.963634027779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45959.963634027779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45959.963634027779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45959.963634027779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45959.963634027779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45959.963634027779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45959.963634027779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45959.963634027779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45959.963634027779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45959.963634027779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45959.963634027779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45959.963634027779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45959.963634027779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45959.963634027779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45959.963634027779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45959.963634027779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45959.963634027779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45959.963634027779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45959.963634027779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45959.963634027779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45959.963634027779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45959.963634027779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45959.963634027779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45959.963634027779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45959.963634027779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45959.963634027779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45959.963634027779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45959.963634027779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45959.963634027779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45959.963634027779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45959.963634027779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45959.963634027779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45959.963634027779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45959.963634027779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45959.963634027779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45959.963634027779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45959.963634027779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45959.963634027779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45959.963634027779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45959.963634027779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45959.963634027779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45959.963634027779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45959.963634027779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45959.963634027779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45959.963634027779</v>
      </c>
      <c r="H100" s="153"/>
      <c r="I100" s="152" t="str">
        <f>IFERROR(VLOOKUP(D100,DB!A:F,6,0),"")</f>
        <v/>
      </c>
      <c r="J100" s="152" t="str">
        <f>IFERROR(VLOOKUP(D100,DB!A:G,7,0),"")</f>
        <v/>
      </c>
      <c r="K100" s="152"/>
      <c r="L100" s="152" t="str">
        <f>IFERROR(VLOOKUP(D100,DB!A:I,9,0),"")</f>
        <v/>
      </c>
    </row>
    <row r="101" spans="1:12" ht="15">
      <c r="A101" s="158"/>
      <c r="B101" s="158" t="str">
        <f>IFERROR(VLOOKUP(D101,DB!A:K,11,0),"")</f>
        <v/>
      </c>
      <c r="C101" s="158"/>
      <c r="D101" s="158"/>
      <c r="E101" s="158"/>
      <c r="F101" s="159"/>
      <c r="G101" s="160">
        <f ca="1">IFERROR(NOW()-F101,"")</f>
        <v>45959.963634027779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45959.963634027779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45959.963634027779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45959.963634027779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45959.963634027779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45959.963634027779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45959.963634027779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45959.963634027779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45959.963634027779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45959.963634027779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45959.963634027779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45959.963634027779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45959.963634027779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45959.963634027779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45959.963634027779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45959.963634027779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45959.963634027779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45959.963634027779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45959.963634027779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45959.963634027779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45959.963634027779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45959.963634027779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45959.963634027779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45959.963634027779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45959.963634027779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45959.963634027779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45959.963634027779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45959.963634027779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45959.963634027779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45959.963634027779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45959.963634027779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45959.963634027779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45959.963634027779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45959.963634027779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45959.963634027779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45959.963634027779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45959.963634027779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45959.963634027779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45959.963634027779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45959.963634027779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45959.963634027779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45959.963634027779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45959.963634027779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45959.963634027779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45959.963634027779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45959.963634027779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45959.963634027779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45959.963634027779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45959.963634027779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45959.963634027779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45959.963634027779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45959.963634027779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45959.963634027779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45959.963634027779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45959.963634027779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45959.963634027779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45959.963634027779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45959.963634027779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45959.963634027779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45959.963634027779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45959.963634027779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45959.963634027779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45959.963634027779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45959.963634027779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45959.963634027779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45959.963634027779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45959.963634027779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45959.963634027779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45959.963634027779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45959.963634027779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45959.963634027779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45959.963634027779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45959.963634027779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45959.963634027779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45959.963634027779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45959.963634027779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45959.963634027779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45959.963634027779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45959.963634027779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45959.963634027779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45959.963634027779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45959.963634027779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45959.963634027779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45959.963634027779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45959.963634027779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45959.963634027779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45959.963634027779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45959.963634027779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45959.963634027779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45959.963634027779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45959.963634027779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45959.963634027779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45959.963634027779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45959.963634027779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45959.963634027779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45959.963634027779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45959.963634027779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45959.963634027779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45959.963634027779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45959.963634027779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45959.963634027779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45959.963634027779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45959.963634027779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45959.963634027779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45959.963634027779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45959.963634027779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45959.963634027779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45959.963634027779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45959.963634027779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45959.963634027779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45959.963634027779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45959.963634027779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45959.963634027779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45959.963634027779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45959.963634027779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45959.963634027779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45959.963634027779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45959.963634027779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45959.963634027779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45959.963634027779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45959.963634027779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45959.963634027779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45959.963634027779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45959.963634027779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45959.963634027779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45959.963634027779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45959.963634027779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45959.963634027779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45959.963634027779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45959.963634027779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45959.963634027779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45959.963634027779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45959.963634027779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45959.963634027779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45959.963634027779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45959.963634027779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45959.963634027779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45959.963634027779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45959.963634027779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45959.963634027779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45959.963634027779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45959.963634027779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45959.963634027779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45959.963634027779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45959.963634027779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45959.963634027779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45959.963634027779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45959.963634027779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45959.963634027779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45959.963634027779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45959.963634027779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45959.963634027779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45959.963634027779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45959.963634027779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45959.963634027779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45959.963634027779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45959.963634027779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45959.963634027779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45959.963634027779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45959.963634027779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45959.963634027779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45959.963634027779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45959.963634027779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45959.963634027779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45959.963634027779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45959.963634027779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45959.963634027779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45959.963634027779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45959.963634027779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45959.963634027779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45959.963634027779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45959.963634027779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45959.963634027779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45959.963634027779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45959.963634027779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45959.963634027779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45959.963634027779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45959.963634027779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45959.963634027779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45959.963634027779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45959.963634027779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45959.963634027779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45959.963634027779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45959.963634027779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45959.963634027779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45959.963634027779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45959.963634027779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45959.963634027779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45959.963634027779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45959.963634027779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45959.963634027779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45959.963634027779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45959.963634027779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45959.963634027779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45959.963634027779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45959.963634027779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45959.963634027779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45959.963634027779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45959.963634027779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45959.963634027779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45959.963634027779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45959.963634027779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45959.963634027779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45959.963634027779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45959.963634027779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45959.963634027779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45959.963634027779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45959.963634027779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45959.963634027779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45959.963634027779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45959.963634027779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45959.963634027779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45959.963634027779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45959.963634027779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45959.963634027779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45959.963634027779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45959.963634027779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45959.963634027779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45959.963634027779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45959.963634027779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45959.963634027779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45959.963634027779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45959.963634027779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45959.963634027779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45959.963634027779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45959.963634027779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45959.963634027779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45959.963634027779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45959.963634027779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45959.963634027779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45959.963634027779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45959.963634027779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45959.963634027779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45959.963634027779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45959.963634027779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45959.963634027779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45959.963634027779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45959.963634027779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45959.963634027779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45959.963634027779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45959.963634027779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45959.963634027779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45959.963634027779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45959.963634027779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45959.963634027779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45959.963634027779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45959.963634027779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45959.963634027779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45959.963634027779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45959.963634027779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45959.963634027779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45959.963634027779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45959.963634027779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45959.963634027779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45959.963634027779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45959.963634027779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45959.963634027779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45959.963634027779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45959.963634027779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45959.963634027779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45959.963634027779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45959.963634027779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45959.963634027779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45959.963634027779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45959.963634027779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45959.963634027779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45959.963634027779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45959.963634027779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45959.963634027779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45959.963634027779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45959.963634027779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45959.963634027779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45959.963634027779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45959.963634027779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45959.963634027779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45959.963634027779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45959.963634027779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45959.963634027779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45959.963634027779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45959.963634027779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45959.963634027779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45959.963634027779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45959.963634027779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45959.963634027779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45959.963634027779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45959.963634027779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45959.963634027779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45959.963634027779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45959.963634027779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45959.963634027779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45959.963634027779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45959.963634027779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45959.963634027779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45959.963634027779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45959.963634027779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45959.963634027779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45959.963634027779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45959.963634027779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45959.963634027779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45959.963634027779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45959.963634027779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45959.963634027779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45959.963634027779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45959.963634027779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45959.963634027779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45959.963634027779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45959.963634027779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45959.963634027779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45959.963634027779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45959.963634027779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45959.963634027779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45959.963634027779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45959.963634027779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45959.963634027779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45959.963634027779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45959.963634027779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45959.963634027779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45959.963634027779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45959.963634027779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45959.963634027779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45959.963634027779</v>
      </c>
      <c r="H421" s="159"/>
      <c r="I421" s="158" t="str">
        <f>IFERROR(VLOOKUP(D421,DB!A:F,6,0),"")</f>
        <v/>
      </c>
      <c r="J421" s="158" t="str">
        <f>IFERROR(VLOOKUP(D421,DB!A:G,7,0),"")</f>
        <v/>
      </c>
      <c r="K421" s="158"/>
      <c r="L421" s="158" t="str">
        <f>IFERROR(VLOOKUP(D421,DB!A:I,9,0),"")</f>
        <v/>
      </c>
    </row>
    <row r="422" spans="1:12" ht="15"/>
    <row r="423" spans="1:12" ht="15"/>
    <row r="424" spans="1:12" ht="15"/>
    <row r="425" spans="1:12" ht="15"/>
    <row r="426" spans="1:12" ht="15"/>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31" ht="15"/>
    <row r="532" ht="15"/>
    <row r="534" ht="15"/>
    <row r="535" ht="15"/>
    <row r="536" ht="15"/>
    <row r="537" ht="15"/>
    <row r="539" ht="15"/>
    <row r="540" ht="15"/>
    <row r="547" ht="15"/>
    <row r="548" ht="15"/>
    <row r="549" ht="15"/>
    <row r="550" ht="15"/>
    <row r="551" ht="15"/>
    <row r="552" ht="15"/>
    <row r="555" ht="15"/>
    <row r="556" ht="15"/>
    <row r="557" ht="15"/>
    <row r="558" ht="15"/>
    <row r="559" ht="15"/>
    <row r="560" ht="15"/>
    <row r="561" ht="15"/>
    <row r="562" ht="15"/>
    <row r="563" ht="15"/>
    <row r="564" ht="15"/>
    <row r="565" ht="15"/>
    <row r="566"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2" ht="15"/>
    <row r="623" ht="15"/>
    <row r="660" ht="15"/>
    <row r="661" ht="15"/>
    <row r="662" ht="15"/>
    <row r="663" ht="15"/>
    <row r="664" ht="15"/>
    <row r="665" ht="15"/>
    <row r="666" ht="15"/>
    <row r="667" ht="15"/>
    <row r="668" ht="15"/>
    <row r="669"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50" ht="15"/>
    <row r="751" ht="15"/>
    <row r="752" ht="15"/>
    <row r="754" ht="15"/>
    <row r="755"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8" ht="15"/>
    <row r="789" ht="15"/>
    <row r="959" ht="15"/>
    <row r="960" ht="15"/>
    <row r="961" ht="15"/>
    <row r="962" ht="15"/>
    <row r="963" ht="15"/>
    <row r="964" ht="15"/>
    <row r="970" ht="15"/>
    <row r="971" ht="15"/>
    <row r="972" ht="15"/>
    <row r="973" ht="15"/>
    <row r="974" ht="15"/>
    <row r="975" ht="15"/>
    <row r="976"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7" ht="15"/>
    <row r="1028" ht="15"/>
    <row r="1034" ht="15"/>
    <row r="1035" ht="15"/>
    <row r="1037" ht="15"/>
    <row r="1038" ht="15"/>
    <row r="1039" ht="15"/>
    <row r="1040" ht="15"/>
    <row r="1041" ht="15"/>
    <row r="1042" ht="15"/>
    <row r="1043" ht="15"/>
    <row r="1045" ht="15"/>
    <row r="1046" ht="15"/>
    <row r="1047"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6" ht="15"/>
    <row r="1117" ht="15"/>
    <row r="1118" ht="15"/>
    <row r="1119" ht="15"/>
    <row r="1120" ht="15"/>
    <row r="1121" ht="15"/>
    <row r="1122" ht="15"/>
    <row r="1123" ht="15"/>
    <row r="1124" ht="15"/>
    <row r="1125" ht="15"/>
    <row r="1126" ht="15"/>
    <row r="1127" ht="15"/>
    <row r="1128" ht="15"/>
    <row r="1129" ht="15"/>
    <row r="1131" ht="15"/>
    <row r="1132" ht="15"/>
    <row r="1133" ht="15"/>
    <row r="1134" ht="15"/>
    <row r="1135" ht="15"/>
    <row r="1136" ht="15"/>
    <row r="1137" ht="15"/>
    <row r="1138" ht="15"/>
    <row r="1139" ht="15"/>
    <row r="1140" ht="15"/>
    <row r="1141" ht="15"/>
    <row r="1142" ht="15"/>
    <row r="1145" ht="15"/>
    <row r="1146" ht="15"/>
    <row r="1147" ht="15"/>
    <row r="1148" ht="15"/>
    <row r="1149" ht="15"/>
    <row r="1150" ht="15"/>
    <row r="1151" ht="15"/>
    <row r="1153" ht="15"/>
    <row r="1154" ht="15"/>
    <row r="1155" ht="15"/>
    <row r="1156" ht="15"/>
    <row r="1157" ht="15"/>
    <row r="1158" ht="15"/>
    <row r="1159" ht="15"/>
    <row r="1160" ht="15"/>
    <row r="1161" ht="15"/>
    <row r="1162" ht="15"/>
    <row r="1163" ht="15"/>
    <row r="1165" ht="15"/>
    <row r="1166" ht="15"/>
    <row r="1167" ht="15"/>
    <row r="1168" ht="15"/>
    <row r="1169" ht="15"/>
    <row r="1170" ht="15"/>
    <row r="1171" ht="15"/>
    <row r="1172" ht="15"/>
    <row r="1173" ht="15"/>
    <row r="1174" ht="15"/>
    <row r="1182" ht="15"/>
    <row r="1183" ht="15"/>
    <row r="1186" ht="15"/>
    <row r="1187" ht="15"/>
    <row r="1188" ht="15"/>
    <row r="1189" ht="15"/>
    <row r="1190" ht="15"/>
    <row r="1191" ht="15"/>
    <row r="1192" ht="15"/>
    <row r="1193" ht="15"/>
    <row r="1196" ht="15"/>
    <row r="1197" ht="15"/>
    <row r="1198" ht="15"/>
    <row r="1199" ht="15"/>
    <row r="1200" ht="15"/>
    <row r="1201" ht="15"/>
    <row r="1202" ht="15"/>
    <row r="1203" ht="15"/>
    <row r="1204" ht="15"/>
    <row r="1205" ht="15"/>
    <row r="1206" ht="15"/>
    <row r="1207" ht="15"/>
    <row r="1209" ht="15"/>
    <row r="1210" ht="15"/>
    <row r="1211" ht="15"/>
    <row r="1214" ht="15"/>
    <row r="1216" ht="15"/>
    <row r="1218" ht="15"/>
    <row r="1221" ht="15"/>
    <row r="1222" ht="15"/>
    <row r="1223" ht="15"/>
    <row r="1225" ht="15"/>
    <row r="1227" ht="15"/>
    <row r="1228" ht="15"/>
    <row r="1229" ht="15"/>
    <row r="1230" ht="15"/>
    <row r="1231" ht="15"/>
    <row r="1233" ht="15"/>
    <row r="1234" ht="15"/>
    <row r="1235" ht="15"/>
    <row r="1236" ht="15"/>
    <row r="1238" ht="15"/>
    <row r="1240" ht="15"/>
    <row r="1241" ht="15"/>
    <row r="1243" ht="15"/>
    <row r="1244" ht="15"/>
    <row r="1245" ht="15"/>
    <row r="1246" ht="15"/>
    <row r="1248" ht="15"/>
    <row r="1250" ht="15"/>
    <row r="1251" ht="15"/>
    <row r="1252" ht="15"/>
    <row r="1253" ht="15"/>
    <row r="1255" ht="15"/>
    <row r="1256" ht="15"/>
    <row r="1257" ht="15"/>
    <row r="1258" ht="15"/>
    <row r="1259" ht="15"/>
    <row r="1260" ht="15"/>
    <row r="1261" ht="15"/>
    <row r="1264" ht="15"/>
    <row r="1266" ht="15"/>
    <row r="1267" ht="15"/>
    <row r="1268" ht="15"/>
    <row r="1269" ht="15"/>
    <row r="1270" ht="15"/>
    <row r="1271" ht="15"/>
    <row r="1272" ht="15"/>
    <row r="1273" ht="15"/>
    <row r="1276" ht="15"/>
    <row r="1277" ht="15"/>
    <row r="1279" ht="15"/>
    <row r="1281" ht="15"/>
    <row r="1282" ht="15"/>
    <row r="1283" ht="15"/>
    <row r="1284" ht="15"/>
    <row r="1285" ht="15"/>
    <row r="1289" ht="15"/>
    <row r="1290" ht="15"/>
    <row r="1292" ht="15"/>
    <row r="1293" ht="15"/>
    <row r="1296" ht="15"/>
    <row r="1297" ht="15"/>
  </sheetData>
  <dataValidations count="2">
    <dataValidation allowBlank="1" showInputMessage="1" showErrorMessage="1" sqref="E1" xr:uid="{920C6338-E771-4DAE-8C89-92A9093EA4DE}"/>
    <dataValidation type="list" allowBlank="1" showInputMessage="1" showErrorMessage="1" sqref="E2:E42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4"/>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39132</v>
      </c>
      <c r="B2" s="103" t="str">
        <f>IFERROR(VLOOKUP(D2,DB!A:K,11,0),"")</f>
        <v>R6</v>
      </c>
      <c r="C2" s="105">
        <v>1</v>
      </c>
      <c r="D2" s="103" t="s">
        <v>30015</v>
      </c>
      <c r="E2" s="106" t="s">
        <v>39021</v>
      </c>
      <c r="F2" s="107">
        <v>45959.903634259259</v>
      </c>
      <c r="G2" s="77">
        <f ca="1">IFERROR(NOW()-F2,"-")</f>
        <v>5.9999768520356156E-2</v>
      </c>
      <c r="H2" s="107">
        <v>45959.897939814815</v>
      </c>
      <c r="I2" s="103" t="str">
        <f>IFERROR(VLOOKUP(D2,DB!A:F,6,0),"")</f>
        <v>SCECO</v>
      </c>
      <c r="J2" s="102" t="str">
        <f>IFERROR(VLOOKUP(D2,DB!A:G,7,0),"")</f>
        <v>Dead</v>
      </c>
      <c r="K2" s="108" t="s">
        <v>39133</v>
      </c>
      <c r="L2" s="109" t="str">
        <f>IFERROR(VLOOKUP(D2,DB!A:I,9,0),"")</f>
        <v>Latis</v>
      </c>
    </row>
    <row r="3" spans="1:16383" ht="31.5" customHeight="1">
      <c r="A3" s="104"/>
      <c r="B3" s="103" t="str">
        <f>IFERROR(VLOOKUP(D3,DB!A:K,11,0),"")</f>
        <v/>
      </c>
      <c r="C3" s="105"/>
      <c r="D3" s="103"/>
      <c r="E3" s="106"/>
      <c r="F3" s="107"/>
      <c r="G3" s="77">
        <f ca="1">IFERROR(NOW()-F3,"-")</f>
        <v>45959.963634027779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45959.963634027779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45959.963634027779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45959.963634027779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45959.963634027779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45959.963634027779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45959.963634027779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45959.963634027779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45959.963634027779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45959.963634027779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45959.963634027779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45959.963634027779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45959.963634027779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45959.963634027779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45959.963634027779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45959.963634027779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45959.963634027779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45959.963634027779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45959.963634027779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45959.963634027779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45959.963634027779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45959.963634027779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45959.963634027779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45959.963634027779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45959.963634027779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45959.963634027779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45959.963634027779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45959.963634027779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45959.963634027779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45959.963634027779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45959.963634027779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45959.963634027779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45959.963634027779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45959.963634027779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45959.963634027779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45959.963634027779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45959.963634027779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45959.963634027779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45959.963634027779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45959.963634027779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45959.963634027779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45959.963634027779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45959.963634027779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45959.963634027779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45959.963634027779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45959.963634027779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45959.963634027779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45959.963634027779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45959.963634027779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45959.963634027779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45959.963634027779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45959.963634027779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45959.963634027779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45959.963634027779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45959.963634027779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45959.963634027779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45959.963634027779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45959.963634027779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45959.963634027779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45959.963634027779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45959.963634027779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45959.963634027779</v>
      </c>
      <c r="H64" s="107"/>
      <c r="I64" s="103" t="str">
        <f>IFERROR(VLOOKUP(D64,DB!A:F,6,0),"")</f>
        <v/>
      </c>
      <c r="J64" s="102" t="str">
        <f>IFERROR(VLOOKUP(D64,DB!A:G,7,0),"")</f>
        <v/>
      </c>
      <c r="K64" s="108"/>
      <c r="L64" s="109" t="str">
        <f>IFERROR(VLOOKUP(D64,DB!A:I,9,0),"")</f>
        <v/>
      </c>
    </row>
  </sheetData>
  <dataValidations count="2">
    <dataValidation allowBlank="1" showInputMessage="1" showErrorMessage="1" sqref="E1" xr:uid="{380493DB-286A-4683-AF55-C78F04945A49}"/>
    <dataValidation type="list" allowBlank="1" showInputMessage="1" showErrorMessage="1" sqref="E2:E6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2025-10-29T20:07:52Z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