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86" documentId="120_S{2AC9BD13-BADA-5192-A53E-5A8FF88502F6}" xr6:coauthVersionLast="47" xr6:coauthVersionMax="47" xr10:uidLastSave="{01CB6E81-9DB6-4755-A5F6-B166531A0269}"/>
  <bookViews>
    <workbookView xWindow="-120" yWindow="-120" windowWidth="38640" windowHeight="21120" firstSheet="6" activeTab="1"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alcChain>
</file>

<file path=xl/sharedStrings.xml><?xml version="1.0" encoding="utf-8"?>
<sst xmlns="http://schemas.openxmlformats.org/spreadsheetml/2006/main" count="180305" uniqueCount="39129">
  <si>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</si>
  <si>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</si>
  <si>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</si>
  <si>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</si>
  <si>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</si>
  <si>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</si>
  <si>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</si>
  <si>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</si>
  <si>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</si>
  <si>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</si>
  <si>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</si>
  <si>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</si>
  <si>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</si>
  <si>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</si>
  <si>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</si>
  <si>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</si>
  <si>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</si>
  <si>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</si>
  <si>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</si>
  <si>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</si>
  <si>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</si>
  <si>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</si>
  <si>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</si>
  <si>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</si>
  <si>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</si>
  <si>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</si>
  <si>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</si>
  <si>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</si>
  <si>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</si>
  <si>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</si>
  <si>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</si>
  <si>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</si>
  <si>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</si>
  <si>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</si>
  <si>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</si>
  <si>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</si>
  <si>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</si>
  <si>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</si>
  <si>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</si>
  <si>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</si>
  <si>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</si>
  <si>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</si>
  <si>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</si>
  <si>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</si>
  <si>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</si>
  <si>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</si>
  <si>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</si>
  <si>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</si>
  <si>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</si>
  <si>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</si>
  <si>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</si>
  <si>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</si>
  <si>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</si>
  <si>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</si>
  <si>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</si>
  <si>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</si>
  <si>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</si>
  <si>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</si>
  <si>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</si>
  <si>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</si>
  <si>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</si>
  <si>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</si>
  <si>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</si>
  <si>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</si>
  <si>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</si>
  <si>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</si>
  <si>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</si>
  <si>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</si>
  <si>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</si>
  <si>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</si>
  <si>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</si>
  <si>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</si>
  <si>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</si>
  <si>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</si>
  <si>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</si>
  <si>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</si>
  <si>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</si>
  <si>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</si>
  <si>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</si>
  <si>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</si>
  <si>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</si>
  <si>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</si>
  <si>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</si>
  <si>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</si>
  <si>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</si>
  <si>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</si>
  <si>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</si>
  <si>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</si>
  <si>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</si>
  <si>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</si>
  <si>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</si>
  <si>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</si>
  <si>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</si>
  <si>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</si>
  <si>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</si>
  <si>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</si>
  <si>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</si>
  <si>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</si>
  <si>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</si>
  <si>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</si>
  <si>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</si>
  <si>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</si>
  <si>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</si>
  <si>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</si>
  <si>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</si>
  <si>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</si>
  <si>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</si>
  <si>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</si>
  <si>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</si>
  <si>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</si>
  <si>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</si>
  <si>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</si>
  <si>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</si>
  <si>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</si>
  <si>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</si>
  <si>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</si>
  <si>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</si>
  <si>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</si>
  <si>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</si>
  <si>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</si>
  <si>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</si>
  <si>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</si>
  <si>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</si>
  <si>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</si>
  <si>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</si>
  <si>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</si>
  <si>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</si>
  <si>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</si>
  <si>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</si>
  <si>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</si>
  <si>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</si>
  <si>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</si>
  <si>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</si>
  <si>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</si>
  <si>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</si>
  <si>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</si>
  <si>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</si>
  <si>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</si>
  <si>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</si>
  <si>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</si>
  <si>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</si>
  <si>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</si>
  <si>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</si>
  <si>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</si>
  <si>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</si>
  <si>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</si>
  <si>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</si>
  <si>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</si>
  <si>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</si>
  <si>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</si>
  <si>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</si>
  <si>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</si>
  <si>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</si>
  <si>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</si>
  <si>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</si>
  <si>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</si>
  <si>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</si>
  <si>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</si>
  <si>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</si>
  <si>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</si>
  <si>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</si>
  <si>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</si>
  <si>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</si>
  <si>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</si>
  <si>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</si>
  <si>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</si>
  <si>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</si>
  <si>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</si>
  <si>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</si>
  <si>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</si>
  <si>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</si>
  <si>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</si>
  <si>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</si>
  <si>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</si>
  <si>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</si>
  <si>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</si>
  <si>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</si>
  <si>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</si>
  <si>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</si>
  <si>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</si>
  <si>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</si>
  <si>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</si>
  <si>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</si>
  <si>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</si>
  <si>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</si>
  <si>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</si>
  <si>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</si>
  <si>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</si>
  <si>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</si>
  <si>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</si>
  <si>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</si>
  <si>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</si>
  <si>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</si>
  <si>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</si>
  <si>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</si>
  <si>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</si>
  <si>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</si>
  <si>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</si>
  <si>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</si>
  <si>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</si>
  <si>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</si>
  <si>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</si>
  <si>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</si>
  <si>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</si>
  <si>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</si>
  <si>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</si>
  <si>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</si>
  <si>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</si>
  <si>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</si>
  <si>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</si>
  <si>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</si>
  <si>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</si>
  <si>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</si>
  <si>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</si>
  <si>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</si>
  <si>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</si>
  <si>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</si>
  <si>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</si>
  <si>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</si>
  <si>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</si>
  <si>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</si>
  <si>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</si>
  <si>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</si>
  <si>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</si>
  <si>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</si>
  <si>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</si>
  <si>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</si>
  <si>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</si>
  <si>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</si>
  <si>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</si>
  <si>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</si>
  <si>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</si>
  <si>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</si>
  <si>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</si>
  <si>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</si>
  <si>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</si>
  <si>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</si>
  <si>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</si>
  <si>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</si>
  <si>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</si>
  <si>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</si>
  <si>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</si>
  <si>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</si>
  <si>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</si>
  <si>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</si>
  <si>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</si>
  <si>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</si>
  <si>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</si>
  <si>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</si>
  <si>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</si>
  <si>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</si>
  <si>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</si>
  <si>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</si>
  <si>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</si>
  <si>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</si>
  <si>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</si>
  <si>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</si>
  <si>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</si>
  <si>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</si>
  <si>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</si>
  <si>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</si>
  <si>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</si>
  <si>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</si>
  <si>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</si>
  <si>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</si>
  <si>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</si>
  <si>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</si>
  <si>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</si>
  <si>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</si>
  <si>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</si>
  <si>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</si>
  <si>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</si>
  <si>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</si>
  <si>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</si>
  <si>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</si>
  <si>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</si>
  <si>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</si>
  <si>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</si>
  <si>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</si>
  <si>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</si>
  <si>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</si>
  <si>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</si>
  <si>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</si>
  <si>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</si>
  <si>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</si>
  <si>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</si>
  <si>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</si>
  <si>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</si>
  <si>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</si>
  <si>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</si>
  <si>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</si>
  <si>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</si>
  <si>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</si>
  <si>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</si>
  <si>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</si>
  <si>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</si>
  <si>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</si>
  <si>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</si>
  <si>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</si>
  <si>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</si>
  <si>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</si>
  <si>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</si>
  <si>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</si>
  <si>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</si>
  <si>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</si>
  <si>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</si>
  <si>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</si>
  <si>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</si>
  <si>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</si>
  <si>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</si>
  <si>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</si>
  <si>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</si>
  <si>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</si>
  <si>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</si>
  <si>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</si>
  <si>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</si>
  <si>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</si>
  <si>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</si>
  <si>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</si>
  <si>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</si>
  <si>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</si>
  <si>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</si>
  <si>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</si>
  <si>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</si>
  <si>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</si>
  <si>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</si>
  <si>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</si>
  <si>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</si>
  <si>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</si>
  <si>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</si>
  <si>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</si>
  <si>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</si>
  <si>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</si>
  <si>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</si>
  <si>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</si>
  <si>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</si>
  <si>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</si>
  <si>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</si>
  <si>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</si>
  <si>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</si>
  <si>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</si>
  <si>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</si>
  <si>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</si>
  <si>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</si>
  <si>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</si>
  <si>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</si>
  <si>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</si>
  <si>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</si>
  <si>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</si>
  <si>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</si>
  <si>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</si>
  <si>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</si>
  <si>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</si>
  <si>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</si>
  <si>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</si>
  <si>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</si>
  <si>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</si>
  <si>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</si>
  <si>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</si>
  <si>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</si>
  <si>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</si>
  <si>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</si>
  <si>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</si>
  <si>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</si>
  <si>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</si>
  <si>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</si>
  <si>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</si>
  <si>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</si>
  <si>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</si>
  <si>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</si>
  <si>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</si>
  <si>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</si>
  <si>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</si>
  <si>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</si>
  <si>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</si>
  <si>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</si>
  <si>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</si>
  <si>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</si>
  <si>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</si>
  <si>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</si>
  <si>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</si>
  <si>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</si>
  <si>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</si>
  <si>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</si>
  <si>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</si>
  <si>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</si>
  <si>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</si>
  <si>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</si>
  <si>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</si>
  <si>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</si>
  <si>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</si>
  <si>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</si>
  <si>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</si>
  <si>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</si>
  <si>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</si>
  <si>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</si>
  <si>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</si>
  <si>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</si>
  <si>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</si>
  <si>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</si>
  <si>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</si>
  <si>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</si>
  <si>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</si>
  <si>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</si>
  <si>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</si>
  <si>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</si>
  <si>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</si>
  <si>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</si>
  <si>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</si>
  <si>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</si>
  <si>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</si>
  <si>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</si>
  <si>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</si>
  <si>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</si>
  <si>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</si>
  <si>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</si>
  <si>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</si>
  <si>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</si>
  <si>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</si>
  <si>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</si>
  <si>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</si>
  <si>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</si>
  <si>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</si>
  <si>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</si>
  <si>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</si>
  <si>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</si>
  <si>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</si>
  <si>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</si>
  <si>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</si>
  <si>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</si>
  <si>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</si>
  <si>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</si>
  <si>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</si>
  <si>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</si>
  <si>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</si>
  <si>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</si>
  <si>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</si>
  <si>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</si>
  <si>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</si>
  <si>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</si>
  <si>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</si>
  <si>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</si>
  <si>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</si>
  <si>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</si>
  <si>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</si>
  <si>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</si>
  <si>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</si>
  <si>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</si>
  <si>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</si>
  <si>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</si>
  <si>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</si>
  <si>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</si>
  <si>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</si>
  <si>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</si>
  <si>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</si>
  <si>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</si>
  <si>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</si>
  <si>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</si>
  <si>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</si>
  <si>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</si>
  <si>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</si>
  <si>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</si>
  <si>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</si>
  <si>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</si>
  <si>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</si>
  <si>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</si>
  <si>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</si>
  <si>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</si>
  <si>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</si>
  <si>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</si>
  <si>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</si>
  <si>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</si>
  <si>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</si>
  <si>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</si>
  <si>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</si>
  <si>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</si>
  <si>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</si>
  <si>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</si>
  <si>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</si>
  <si>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</si>
  <si>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</si>
  <si>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</si>
  <si>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</si>
  <si>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</si>
  <si>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</si>
  <si>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</si>
  <si>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</si>
  <si>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</si>
  <si>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</si>
  <si>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</si>
  <si>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</si>
  <si>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</si>
  <si>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</si>
  <si>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</si>
  <si>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</si>
  <si>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</si>
  <si>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</si>
  <si>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</si>
  <si>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</si>
  <si>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</si>
  <si>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</si>
  <si>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</si>
  <si>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</si>
  <si>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</si>
  <si>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</si>
  <si>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</si>
  <si>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</si>
  <si>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</si>
  <si>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</si>
  <si>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</si>
  <si>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</si>
  <si>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</si>
  <si>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</si>
  <si>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</si>
  <si>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</si>
  <si>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</si>
  <si>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</si>
  <si>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</si>
  <si>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</si>
  <si>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</si>
  <si>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</si>
  <si>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</si>
  <si>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</si>
  <si>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</si>
  <si>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</si>
  <si>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</si>
  <si>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</si>
  <si>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</si>
  <si>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</si>
  <si>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</si>
  <si>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</si>
  <si>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</si>
  <si>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</si>
  <si>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</si>
  <si>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</si>
  <si>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</si>
  <si>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</si>
  <si>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</si>
  <si>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</si>
  <si>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</si>
  <si>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</si>
  <si>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</si>
  <si>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</si>
  <si>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</si>
  <si>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</si>
  <si>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</si>
  <si>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</si>
  <si>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</si>
  <si>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</si>
  <si>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</si>
  <si>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</si>
  <si>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</si>
  <si>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</si>
  <si>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</si>
  <si>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</si>
  <si>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</si>
  <si>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</si>
  <si>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</si>
  <si>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</si>
  <si>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</si>
  <si>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</si>
  <si>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</si>
  <si>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</si>
  <si>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</si>
  <si>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</si>
  <si>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</si>
  <si>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</si>
  <si>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</si>
  <si>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</si>
  <si>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</si>
  <si>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</si>
  <si>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</si>
  <si>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</si>
  <si>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</si>
  <si>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</si>
  <si>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</si>
  <si>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</si>
  <si>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</si>
  <si>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</si>
  <si>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</si>
  <si>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</si>
  <si>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</si>
  <si>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</si>
  <si>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</si>
  <si>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</si>
  <si>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</si>
  <si>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</si>
  <si>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</si>
  <si>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</si>
  <si>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</si>
  <si>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</si>
  <si>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</si>
  <si>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</si>
  <si>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</si>
  <si>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</si>
  <si>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</si>
  <si>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</si>
  <si>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</si>
  <si>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</si>
  <si>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</si>
  <si>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</si>
  <si>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</si>
  <si>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</si>
  <si>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</si>
  <si>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</si>
  <si>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</si>
  <si>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</si>
  <si>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</si>
  <si>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</si>
  <si>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</si>
  <si>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</si>
  <si>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</si>
  <si>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</si>
  <si>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</si>
  <si>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</si>
  <si>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</si>
  <si>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</si>
  <si>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</si>
  <si>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</si>
  <si>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</si>
  <si>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</si>
  <si>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</si>
  <si>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</si>
  <si>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</si>
  <si>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</si>
  <si>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</si>
  <si>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</si>
  <si>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</si>
  <si>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</si>
  <si>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</si>
  <si>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</si>
  <si>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</si>
  <si>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</si>
  <si>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</si>
  <si>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</si>
  <si>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</si>
  <si>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</si>
  <si>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</si>
  <si>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</si>
  <si>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</si>
  <si>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</si>
  <si>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</si>
  <si>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</si>
  <si>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</si>
  <si>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</si>
  <si>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</si>
  <si>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</si>
  <si>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</si>
  <si>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</si>
  <si>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</si>
  <si>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</si>
  <si>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</si>
  <si>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</si>
  <si>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</si>
  <si>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</si>
  <si>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</si>
  <si>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</si>
  <si>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</si>
  <si>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</si>
  <si>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</si>
  <si>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</si>
  <si>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</si>
  <si>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</si>
  <si>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</si>
  <si>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</si>
  <si>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</si>
  <si>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</si>
  <si>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</si>
  <si>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</si>
  <si>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</si>
  <si>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</si>
  <si>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</si>
  <si>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</si>
  <si>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</si>
  <si>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</si>
  <si>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</si>
  <si>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</si>
  <si>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</si>
  <si>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</si>
  <si>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</si>
  <si>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</si>
  <si>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</si>
  <si>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</si>
  <si>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</si>
  <si>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</si>
  <si>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</si>
  <si>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</si>
  <si>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</si>
  <si>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</si>
  <si>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</si>
  <si>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</si>
  <si>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</si>
  <si>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</si>
  <si>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</si>
  <si>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</si>
  <si>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</si>
  <si>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</si>
  <si>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</si>
  <si>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</si>
  <si>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</si>
  <si>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</si>
  <si>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</si>
  <si>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</si>
  <si>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</si>
  <si>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</si>
  <si>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</si>
  <si>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</si>
  <si>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</si>
  <si>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</si>
  <si>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</si>
  <si>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</si>
  <si>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</si>
  <si>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</si>
  <si>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</si>
  <si>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</si>
  <si>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</si>
  <si>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</si>
  <si>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</si>
  <si>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</si>
  <si>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</si>
  <si>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</si>
  <si>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</si>
  <si>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</si>
  <si>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</si>
  <si>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</si>
  <si>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</si>
  <si>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</si>
  <si>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</si>
  <si>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</si>
  <si>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</si>
  <si>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</si>
  <si>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</si>
  <si>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</si>
  <si>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</si>
  <si>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</si>
  <si>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</si>
  <si>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</si>
  <si>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</si>
  <si>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</si>
  <si>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</si>
  <si>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</si>
  <si>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</si>
  <si>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</si>
  <si>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</si>
  <si>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</si>
  <si>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</si>
  <si>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</si>
  <si>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</si>
  <si>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</si>
  <si>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</si>
  <si>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</si>
  <si>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</si>
  <si>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</si>
  <si>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</si>
  <si>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</si>
  <si>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</si>
  <si>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</si>
  <si>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</si>
  <si>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</si>
  <si>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</si>
  <si>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</si>
  <si>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</si>
  <si>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</si>
  <si>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</si>
  <si>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</si>
  <si>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</si>
  <si>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</si>
  <si>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</si>
  <si>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</si>
  <si>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</si>
  <si>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</si>
  <si>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</si>
  <si>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</si>
  <si>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</si>
  <si>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</si>
  <si>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</si>
  <si>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</si>
  <si>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</si>
  <si>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</si>
  <si>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</si>
  <si>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</si>
  <si>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</si>
  <si>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</si>
  <si>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</si>
  <si>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</si>
  <si>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</si>
  <si>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</si>
  <si>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</si>
  <si>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</si>
  <si>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</si>
  <si>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</si>
  <si>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</si>
  <si>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</si>
  <si>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</si>
  <si>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</si>
  <si>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</si>
  <si>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</si>
  <si>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</si>
  <si>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</si>
  <si>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</si>
  <si>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</si>
  <si>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</si>
  <si>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</si>
  <si>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</si>
  <si>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</si>
  <si>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</si>
  <si>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</si>
  <si>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</si>
  <si>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</si>
  <si>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</si>
  <si>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</si>
  <si>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</si>
  <si>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</si>
  <si>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</si>
  <si>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</si>
  <si>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</si>
  <si>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</si>
  <si>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</si>
  <si>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</si>
  <si>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</si>
  <si>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</si>
  <si>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</si>
  <si>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</si>
  <si>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</si>
  <si>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</si>
  <si>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</si>
  <si>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</si>
  <si>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</si>
  <si>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</si>
  <si>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</si>
  <si>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</si>
  <si>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</si>
  <si>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</si>
  <si>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</si>
  <si>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</si>
  <si>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</si>
  <si>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</si>
  <si>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</si>
  <si>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</si>
  <si>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</si>
  <si>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</si>
  <si>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</si>
  <si>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</si>
  <si>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</si>
  <si>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</si>
  <si>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</si>
  <si>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</si>
  <si>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</si>
  <si>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</si>
  <si>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</si>
  <si>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</si>
  <si>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</si>
  <si>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</si>
  <si>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</si>
  <si>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</si>
  <si>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</si>
  <si>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</si>
  <si>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</si>
  <si>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</si>
  <si>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</si>
  <si>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</si>
  <si>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</si>
  <si>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</si>
  <si>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</si>
  <si>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</si>
  <si>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</si>
  <si>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</si>
  <si>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</si>
  <si>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</si>
  <si>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</si>
  <si>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</si>
  <si>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</si>
  <si>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</si>
  <si>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</si>
  <si>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</si>
  <si>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</si>
  <si>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</si>
  <si>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</si>
  <si>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</si>
  <si>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</si>
  <si>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</si>
  <si>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</si>
  <si>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</si>
  <si>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</si>
  <si>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</si>
  <si>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</si>
  <si>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</si>
  <si>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</si>
  <si>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</si>
  <si>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</si>
  <si>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</si>
  <si>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</si>
  <si>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</si>
  <si>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</si>
  <si>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</si>
  <si>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</si>
  <si>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</si>
  <si>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</si>
  <si>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</si>
  <si>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</si>
  <si>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</si>
  <si>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</si>
  <si>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</si>
  <si>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</si>
  <si>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</si>
  <si>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</si>
  <si>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</si>
  <si>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</si>
  <si>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</si>
  <si>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</si>
  <si>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</si>
  <si>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</si>
  <si>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</si>
  <si>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</si>
  <si>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</si>
  <si>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</si>
  <si>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</si>
  <si>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</si>
  <si>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</si>
  <si>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</si>
  <si>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</si>
  <si>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</si>
  <si>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</si>
  <si>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</si>
  <si>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</si>
  <si>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</si>
  <si>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</si>
  <si>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</si>
  <si>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</si>
  <si>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</si>
  <si>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</si>
  <si>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</si>
  <si>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</si>
  <si>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</si>
  <si>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</si>
  <si>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</si>
  <si>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</si>
  <si>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</si>
  <si>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</si>
  <si>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</si>
  <si>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</si>
  <si>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</si>
  <si>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</si>
  <si>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</si>
  <si>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</si>
  <si>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</si>
  <si>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</si>
  <si>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</si>
  <si>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</si>
  <si>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</si>
  <si>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</si>
  <si>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</si>
  <si>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</si>
  <si>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</si>
  <si>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</si>
  <si>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</si>
  <si>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</si>
  <si>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</si>
  <si>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</si>
  <si>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</si>
  <si>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</si>
  <si>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</si>
  <si>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</si>
  <si>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</si>
  <si>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</si>
  <si>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</si>
  <si>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</si>
  <si>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</si>
  <si>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</si>
  <si>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</si>
  <si>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</si>
  <si>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</si>
  <si>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</si>
  <si>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</si>
  <si>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</si>
  <si>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</si>
  <si>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</si>
  <si>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</si>
  <si>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</si>
  <si>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</si>
  <si>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</si>
  <si>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</si>
  <si>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</si>
  <si>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</si>
  <si>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</si>
  <si>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</si>
  <si>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</si>
  <si>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</si>
  <si>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</si>
  <si>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</si>
  <si>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</si>
  <si>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</si>
  <si>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</si>
  <si>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</si>
  <si>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</si>
  <si>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</si>
  <si>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</si>
  <si>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</si>
  <si>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</si>
  <si>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</si>
  <si>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</si>
  <si>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</si>
  <si>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</si>
  <si>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</si>
  <si>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</si>
  <si>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</si>
  <si>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</si>
  <si>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</si>
  <si>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</si>
  <si>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</si>
  <si>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</si>
  <si>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</si>
  <si>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</si>
  <si>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</si>
  <si>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</si>
  <si>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</si>
  <si>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</si>
  <si>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</si>
  <si>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</si>
  <si>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</si>
  <si>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</si>
  <si>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</si>
  <si>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</si>
  <si>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</si>
  <si>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</si>
  <si>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</si>
  <si>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</si>
  <si>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</si>
  <si>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</si>
  <si>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</si>
  <si>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</si>
  <si>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</si>
  <si>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</si>
  <si>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</si>
  <si>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</si>
  <si>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</si>
  <si>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</si>
  <si>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</si>
  <si>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</si>
  <si>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</si>
  <si>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</si>
  <si>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</si>
  <si>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</si>
  <si>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</si>
  <si>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</si>
  <si>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</si>
  <si>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</si>
  <si>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</si>
  <si>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</si>
  <si>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</si>
  <si>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</si>
  <si>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</si>
  <si>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</si>
  <si>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</si>
  <si>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</si>
  <si>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</si>
  <si>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</si>
  <si>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</si>
  <si>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</si>
  <si>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</si>
  <si>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</si>
  <si>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</si>
  <si>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</si>
  <si>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</si>
  <si>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</si>
  <si>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</si>
  <si>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</si>
  <si>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</si>
  <si>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</si>
  <si>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</si>
  <si>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</si>
  <si>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</si>
  <si>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</si>
  <si>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</si>
  <si>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</si>
  <si>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</si>
  <si>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</si>
  <si>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</si>
  <si>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</si>
  <si>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</si>
  <si>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</si>
  <si>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</si>
  <si>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</si>
  <si>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</si>
  <si>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</si>
  <si>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</si>
  <si>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</si>
  <si>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</si>
  <si>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</si>
  <si>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</si>
  <si>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</si>
  <si>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</si>
  <si>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</si>
  <si>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</si>
  <si>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</si>
  <si>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</si>
  <si>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</si>
  <si>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</si>
  <si>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</si>
  <si>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</si>
  <si>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</si>
  <si>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</si>
  <si>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</si>
  <si>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</si>
  <si>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</si>
  <si>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</si>
  <si>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</si>
  <si>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</si>
  <si>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</si>
  <si>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</si>
  <si>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</si>
  <si>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</si>
  <si>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</si>
  <si>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</si>
  <si>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</si>
  <si>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</si>
  <si>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</si>
  <si>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</si>
  <si>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</si>
  <si>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</si>
  <si>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</si>
  <si>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</si>
  <si>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</si>
  <si>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</si>
  <si>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</si>
  <si>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</si>
  <si>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</si>
  <si>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</si>
  <si>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</si>
  <si>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</si>
  <si>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</si>
  <si>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</si>
  <si>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</si>
  <si>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</si>
  <si>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</si>
  <si>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</si>
  <si>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</si>
  <si>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</si>
  <si>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</si>
  <si>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</si>
  <si>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</si>
  <si>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</si>
  <si>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</si>
  <si>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</si>
  <si>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</si>
  <si>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</si>
  <si>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</si>
  <si>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</si>
  <si>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</si>
  <si>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</si>
  <si>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</si>
  <si>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</si>
  <si>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</si>
  <si>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</si>
  <si>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</si>
  <si>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</si>
  <si>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</si>
  <si>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</si>
  <si>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</si>
  <si>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</si>
  <si>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</si>
  <si>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</si>
  <si>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</si>
  <si>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</si>
  <si>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</si>
  <si>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</si>
  <si>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</si>
  <si>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</si>
  <si>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</si>
  <si>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</si>
  <si>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</si>
  <si>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</si>
  <si>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</si>
  <si>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</si>
  <si>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</si>
  <si>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</si>
  <si>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</si>
  <si>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</si>
  <si>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</si>
  <si>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</si>
  <si>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</si>
  <si>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</si>
  <si>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</si>
  <si>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</si>
  <si>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</si>
  <si>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</si>
  <si>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</si>
  <si>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</si>
  <si>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</si>
  <si>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</si>
  <si>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</si>
  <si>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</si>
  <si>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</si>
  <si>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</si>
  <si>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</si>
  <si>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</si>
  <si>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</si>
  <si>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</si>
  <si>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</si>
  <si>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</si>
  <si>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</si>
  <si>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</si>
  <si>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</si>
  <si>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</si>
  <si>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</si>
  <si>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</si>
  <si>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</si>
  <si>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</si>
  <si>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</si>
  <si>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</si>
  <si>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</si>
  <si>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</si>
  <si>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</si>
  <si>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</si>
  <si>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</si>
  <si>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</si>
  <si>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</si>
  <si>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</si>
  <si>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</si>
  <si>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</si>
  <si>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</si>
  <si>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</si>
  <si>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</si>
  <si>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</si>
  <si>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</si>
  <si>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</si>
  <si>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</si>
  <si>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</si>
  <si>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</si>
  <si>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</si>
  <si>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</si>
  <si>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</si>
  <si>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</si>
  <si>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</si>
  <si>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</si>
  <si>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</si>
  <si>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</si>
  <si>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</si>
  <si>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</si>
  <si>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</si>
  <si>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</si>
  <si>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</si>
  <si>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</si>
  <si>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</si>
  <si>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</si>
  <si>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</si>
  <si>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</si>
  <si>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</si>
  <si>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</si>
  <si>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</si>
  <si>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</si>
  <si>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</si>
  <si>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</si>
  <si>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</si>
  <si>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</si>
  <si>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</si>
  <si>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</si>
  <si>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</si>
  <si>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</si>
  <si>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</si>
  <si>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</si>
  <si>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</si>
  <si>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</si>
  <si>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</si>
  <si>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</si>
  <si>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</si>
  <si>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</si>
  <si>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</si>
  <si>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</si>
  <si>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</si>
  <si>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</si>
  <si>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</si>
  <si>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</si>
  <si>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</si>
  <si>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</si>
  <si>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</si>
  <si>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</si>
  <si>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</si>
  <si>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</si>
  <si>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</si>
  <si>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</si>
  <si>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</si>
  <si>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</si>
  <si>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</si>
  <si>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</si>
  <si>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</si>
  <si>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</si>
  <si>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</si>
  <si>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</si>
  <si>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</si>
  <si>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</si>
  <si>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</si>
  <si>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</si>
  <si>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</si>
  <si>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</si>
  <si>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</si>
  <si>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</si>
  <si>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</si>
  <si>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</si>
  <si>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</si>
  <si>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</si>
  <si>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</si>
  <si>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</si>
  <si>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</si>
  <si>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</si>
  <si>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</si>
  <si>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</si>
  <si>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</si>
  <si>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</si>
  <si>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</si>
  <si>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</si>
  <si>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</si>
  <si>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</si>
  <si>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</si>
  <si>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</si>
  <si>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</si>
  <si>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</si>
  <si>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</si>
  <si>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</si>
  <si>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</si>
  <si>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</si>
  <si>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</si>
  <si>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</si>
  <si>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</si>
  <si>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</si>
  <si>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</si>
  <si>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</si>
  <si>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</si>
  <si>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</si>
  <si>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</si>
  <si>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</si>
  <si>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</si>
  <si>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</si>
  <si>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</si>
  <si>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</si>
  <si>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</si>
  <si>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</si>
  <si>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</si>
  <si>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</si>
  <si>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</si>
  <si>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</si>
  <si>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</si>
  <si>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</si>
  <si>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</si>
  <si>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</si>
  <si>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</si>
  <si>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</si>
  <si>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</si>
  <si>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</si>
  <si>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</si>
  <si>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</si>
  <si>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</si>
  <si>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</si>
  <si>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</si>
  <si>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</si>
  <si>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</si>
  <si>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</si>
  <si>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</si>
  <si>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</si>
  <si>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</si>
  <si>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</si>
  <si>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</si>
  <si>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</si>
  <si>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</si>
  <si>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</si>
  <si>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</si>
  <si>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</si>
  <si>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</si>
  <si>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</si>
  <si>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</si>
  <si>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</si>
  <si>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</si>
  <si>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</si>
  <si>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</si>
  <si>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</si>
  <si>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</si>
  <si>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</si>
  <si>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</si>
  <si>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</si>
  <si>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</si>
  <si>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</si>
  <si>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</si>
  <si>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</si>
  <si>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</si>
  <si>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</si>
  <si>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</si>
  <si>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</si>
  <si>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</si>
  <si>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</si>
  <si>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</si>
  <si>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</si>
  <si>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</si>
  <si>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</si>
  <si>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</si>
  <si>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</si>
  <si>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</si>
  <si>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</si>
  <si>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</si>
  <si>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</si>
  <si>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</si>
  <si>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</si>
  <si>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</si>
  <si>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</si>
  <si>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</si>
  <si>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</si>
  <si>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</si>
  <si>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</si>
  <si>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</si>
  <si>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</si>
  <si>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</si>
  <si>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</si>
  <si>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</si>
  <si>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</si>
  <si>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</si>
  <si>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</si>
  <si>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</si>
  <si>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</si>
  <si>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</si>
  <si>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</si>
  <si>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</si>
  <si>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</si>
  <si>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</si>
  <si>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</si>
  <si>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</si>
  <si>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</si>
  <si>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</si>
  <si>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</si>
  <si>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</si>
  <si>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</si>
  <si>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</si>
  <si>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</si>
  <si>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</si>
  <si>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</si>
  <si>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</si>
  <si>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</si>
  <si>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</si>
  <si>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</si>
  <si>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</si>
  <si>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</si>
  <si>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</si>
  <si>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</si>
  <si>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</si>
  <si>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</si>
  <si>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</si>
  <si>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</si>
  <si>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</si>
  <si>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</si>
  <si>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</si>
  <si>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</si>
  <si>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</si>
  <si>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</si>
  <si>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</si>
  <si>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</si>
  <si>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</si>
  <si>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</si>
  <si>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</si>
  <si>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</si>
  <si>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</si>
  <si>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</si>
  <si>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</si>
  <si>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</si>
  <si>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</si>
  <si>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</si>
  <si>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</si>
  <si>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</si>
  <si>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</si>
  <si>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</si>
  <si>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</si>
  <si>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</si>
  <si>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</si>
  <si>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</si>
  <si>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</si>
  <si>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</si>
  <si>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</si>
  <si>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</si>
  <si>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</si>
  <si>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</si>
  <si>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</si>
  <si>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</si>
  <si>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</si>
  <si>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</si>
  <si>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</si>
  <si>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</si>
  <si>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</si>
  <si>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</si>
  <si>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</si>
  <si>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</si>
  <si>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</si>
  <si>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</si>
  <si>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</si>
  <si>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</si>
  <si>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</si>
  <si>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</si>
  <si>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</si>
  <si>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</si>
  <si>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</si>
  <si>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</si>
  <si>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</si>
  <si>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</si>
  <si>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</si>
  <si>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</si>
  <si>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</si>
  <si>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</si>
  <si>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</si>
  <si>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</si>
  <si>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</si>
  <si>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</si>
  <si>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</si>
  <si>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</si>
  <si>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</si>
  <si>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</si>
  <si>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</si>
  <si>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</si>
  <si>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</si>
  <si>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</si>
  <si>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</si>
  <si>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</si>
  <si>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</si>
  <si>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</si>
  <si>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</si>
  <si>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</si>
  <si>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</si>
  <si>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</si>
  <si>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</si>
  <si>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</si>
  <si>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</si>
  <si>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</si>
  <si>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</si>
  <si>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</si>
  <si>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</si>
  <si>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</si>
  <si>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</si>
  <si>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</si>
  <si>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</si>
  <si>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</si>
  <si>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</si>
  <si>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</si>
  <si>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</si>
  <si>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</si>
  <si>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</si>
  <si>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</si>
  <si>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</si>
  <si>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</si>
  <si>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</si>
  <si>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</si>
  <si>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</si>
  <si>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</si>
  <si>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</si>
  <si>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</si>
  <si>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</si>
  <si>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</si>
  <si>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</si>
  <si>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</si>
  <si>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</si>
  <si>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</si>
  <si>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</si>
  <si>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</si>
  <si>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</si>
  <si>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</si>
  <si>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</si>
  <si>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</si>
  <si>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</si>
  <si>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</si>
  <si>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</si>
  <si>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</si>
  <si>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</si>
  <si>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</si>
  <si>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</si>
  <si>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</si>
  <si>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</si>
  <si>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</si>
  <si>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</si>
  <si>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</si>
  <si>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</si>
  <si>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</si>
  <si>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</si>
  <si>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</si>
  <si>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</si>
  <si>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</si>
  <si>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</si>
  <si>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</si>
  <si>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</si>
  <si>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</si>
  <si>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</si>
  <si>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</si>
  <si>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</si>
  <si>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</si>
  <si>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</si>
  <si>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</si>
  <si>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</si>
  <si>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</si>
  <si>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</si>
  <si>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</si>
  <si>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</si>
  <si>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</si>
  <si>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</si>
  <si>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</si>
  <si>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</si>
  <si>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</si>
  <si>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</si>
  <si>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</si>
  <si>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</si>
  <si>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</si>
  <si>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</si>
  <si>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</si>
  <si>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</si>
  <si>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</si>
  <si>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</si>
  <si>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</si>
  <si>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</si>
  <si>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</si>
  <si>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</si>
  <si>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</si>
  <si>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</si>
  <si>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</si>
  <si>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</si>
  <si>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</si>
  <si>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</si>
  <si>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</si>
  <si>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</si>
  <si>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</si>
  <si>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</si>
  <si>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</si>
  <si>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</si>
  <si>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</si>
  <si>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</si>
  <si>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</si>
  <si>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</si>
  <si>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</si>
  <si>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</si>
  <si>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</si>
  <si>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</si>
  <si>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</si>
  <si>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</si>
  <si>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</si>
  <si>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</si>
  <si>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</si>
  <si>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</si>
  <si>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</si>
  <si>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</si>
  <si>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</si>
  <si>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</si>
  <si>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</si>
  <si>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</si>
  <si>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</si>
  <si>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</si>
  <si>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</si>
  <si>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</si>
  <si>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</si>
  <si>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</si>
  <si>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</si>
  <si>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</si>
  <si>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</si>
  <si>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</si>
  <si>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</si>
  <si>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</si>
  <si>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</si>
  <si>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</si>
  <si>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</si>
  <si>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</si>
  <si>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</si>
  <si>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</si>
  <si>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</si>
  <si>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</si>
  <si>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</si>
  <si>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</si>
  <si>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</si>
  <si>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</si>
  <si>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</si>
  <si>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</si>
  <si>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</si>
  <si>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</si>
  <si>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</si>
  <si>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</si>
  <si>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</si>
  <si>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</si>
  <si>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</si>
  <si>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</si>
  <si>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</si>
  <si>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</si>
  <si>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</si>
  <si>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</si>
  <si>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</si>
  <si>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</si>
  <si>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</si>
  <si>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</si>
  <si>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</si>
  <si>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</si>
  <si>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</si>
  <si>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</si>
  <si>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</si>
  <si>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</si>
  <si>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</si>
  <si>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</si>
  <si>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</si>
  <si>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</si>
  <si>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</si>
  <si>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</si>
  <si>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</si>
  <si>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</si>
  <si>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</si>
  <si>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</si>
  <si>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</si>
  <si>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</si>
  <si>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</si>
  <si>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</si>
  <si>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</si>
  <si>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</si>
  <si>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</si>
  <si>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</si>
  <si>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</si>
  <si>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</si>
  <si>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</si>
  <si>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</si>
  <si>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</si>
  <si>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</si>
  <si>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</si>
  <si>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</si>
  <si>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</si>
  <si>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</si>
  <si>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</si>
  <si>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</si>
  <si>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</si>
  <si>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</si>
  <si>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</si>
  <si>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</si>
  <si>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</si>
  <si>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</si>
  <si>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</si>
  <si>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</si>
  <si>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</si>
  <si>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</si>
  <si>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</si>
  <si>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</si>
  <si>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</si>
  <si>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</si>
  <si>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</si>
  <si>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</si>
  <si>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</si>
  <si>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</si>
  <si>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</si>
  <si>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</si>
  <si>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</si>
  <si>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</si>
  <si>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</si>
  <si>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</si>
  <si>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</si>
  <si>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</si>
  <si>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</si>
  <si>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</si>
  <si>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</si>
  <si>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</si>
  <si>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</si>
  <si>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</si>
  <si>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</si>
  <si>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</si>
  <si>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</si>
  <si>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</si>
  <si>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</si>
  <si>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</si>
  <si>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</si>
  <si>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</si>
  <si>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</si>
  <si>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</si>
  <si>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</si>
  <si>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</si>
  <si>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</si>
  <si>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</si>
  <si>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</si>
  <si>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</si>
  <si>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</si>
  <si>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</si>
  <si>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</si>
  <si>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</si>
  <si>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</si>
  <si>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</si>
  <si>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</si>
  <si>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</si>
  <si>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</si>
  <si>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</si>
  <si>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</si>
  <si>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</si>
  <si>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</si>
  <si>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</si>
  <si>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</si>
  <si>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</si>
  <si>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</si>
  <si>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</si>
  <si>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</si>
  <si>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</si>
  <si>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</si>
  <si>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</si>
  <si>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</si>
  <si>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</si>
  <si>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</si>
  <si>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</si>
  <si>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</si>
  <si>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</si>
  <si>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</si>
  <si>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</si>
  <si>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</si>
  <si>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</si>
  <si>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</si>
  <si>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</si>
  <si>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</si>
  <si>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</si>
  <si>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</si>
  <si>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</si>
  <si>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</si>
  <si>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</si>
  <si>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</si>
  <si>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</si>
  <si>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</si>
  <si>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</si>
  <si>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</si>
  <si>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</si>
  <si>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</si>
  <si>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</si>
  <si>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</si>
  <si>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</si>
  <si>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</si>
  <si>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</si>
  <si>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</si>
  <si>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</si>
  <si>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</si>
  <si>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</si>
  <si>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</si>
  <si>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</si>
  <si>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</si>
  <si>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</si>
  <si>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</si>
  <si>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</si>
  <si>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</si>
  <si>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</si>
  <si>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</si>
  <si>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</si>
  <si>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</si>
  <si>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</si>
  <si>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</si>
  <si>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</si>
  <si>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</si>
  <si>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</si>
  <si>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</si>
  <si>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</si>
  <si>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</si>
  <si>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</si>
  <si>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</si>
  <si>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</si>
  <si>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</si>
  <si>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</si>
  <si>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</si>
  <si>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</si>
  <si>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</si>
  <si>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</si>
  <si>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</si>
  <si>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</si>
  <si>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</si>
  <si>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</si>
  <si>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</si>
  <si>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</si>
  <si>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</si>
  <si>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</si>
  <si>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</si>
  <si>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</si>
  <si>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</si>
  <si>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</si>
  <si>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</si>
  <si>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</si>
  <si>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</si>
  <si>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</si>
  <si>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</si>
  <si>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</si>
  <si>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</si>
  <si>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</si>
  <si>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</si>
  <si>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</si>
  <si>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</si>
  <si>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</si>
  <si>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</si>
  <si>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</si>
  <si>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</si>
  <si>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</si>
  <si>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</si>
  <si>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</si>
  <si>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</si>
  <si>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</si>
  <si>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</si>
  <si>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</si>
  <si>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</si>
  <si>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</si>
  <si>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</si>
  <si>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</si>
  <si>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</si>
  <si>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</si>
  <si>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</si>
  <si>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</si>
  <si>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</si>
  <si>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</si>
  <si>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</si>
  <si>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</si>
  <si>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</si>
  <si>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</si>
  <si>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</si>
  <si>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</si>
  <si>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</si>
  <si>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</si>
  <si>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</si>
  <si>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</si>
  <si>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</si>
  <si>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</si>
  <si>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</si>
  <si>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</si>
  <si>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</si>
  <si>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</si>
  <si>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</si>
  <si>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</si>
  <si>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</si>
  <si>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</si>
  <si>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</si>
  <si>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</si>
  <si>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</si>
  <si>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</si>
  <si>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</si>
  <si>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</si>
  <si>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</si>
  <si>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</si>
  <si>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</si>
  <si>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</si>
  <si>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</si>
  <si>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</si>
  <si>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</si>
  <si>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</si>
  <si>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</si>
  <si>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</si>
  <si>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</si>
  <si>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</si>
  <si>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</si>
  <si>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</si>
  <si>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</si>
  <si>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</si>
  <si>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</si>
  <si>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</si>
  <si>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</si>
  <si>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</si>
  <si>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</si>
  <si>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</si>
  <si>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</si>
  <si>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</si>
  <si>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</si>
  <si>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</si>
  <si>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</si>
  <si>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</si>
  <si>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</si>
  <si>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</si>
  <si>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</si>
  <si>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</si>
  <si>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</si>
  <si>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</si>
  <si>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</si>
  <si>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</si>
  <si>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</si>
  <si>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</si>
  <si>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</si>
  <si>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</si>
  <si>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</si>
  <si>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</si>
  <si>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</si>
  <si>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</si>
  <si>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</si>
  <si>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</si>
  <si>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</si>
  <si>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</si>
  <si>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</si>
  <si>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</si>
  <si>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</si>
  <si>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</si>
  <si>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</si>
  <si>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</si>
  <si>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</si>
  <si>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</si>
  <si>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</si>
  <si>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</si>
  <si>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</si>
  <si>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</si>
  <si>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</si>
  <si>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</si>
  <si>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</si>
  <si>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</si>
  <si>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</si>
  <si>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</si>
  <si>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</si>
  <si>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</si>
  <si>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</si>
  <si>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</si>
  <si>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</si>
  <si>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</si>
  <si>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</si>
  <si>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</si>
  <si>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</si>
  <si>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</si>
  <si>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</si>
  <si>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</si>
  <si>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</si>
  <si>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</si>
  <si>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</si>
  <si>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</si>
  <si>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</si>
  <si>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</si>
  <si>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</si>
  <si>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</si>
  <si>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</si>
  <si>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</si>
  <si>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</si>
  <si>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</si>
  <si>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</si>
  <si>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</si>
  <si>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</si>
  <si>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</si>
  <si>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</si>
  <si>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</si>
  <si>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</si>
  <si>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</si>
  <si>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</si>
  <si>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</si>
  <si>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</si>
  <si>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</si>
  <si>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</si>
  <si>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</si>
  <si>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</si>
  <si>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</si>
  <si>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</si>
  <si>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</si>
  <si>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</si>
  <si>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</si>
  <si>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</si>
  <si>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</si>
  <si>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</si>
  <si>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</si>
  <si>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</si>
  <si>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</si>
  <si>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</si>
  <si>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</si>
  <si>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</si>
  <si>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</si>
  <si>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</si>
  <si>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</si>
  <si>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</si>
  <si>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</si>
  <si>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</si>
  <si>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</si>
  <si>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</si>
  <si>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</si>
  <si>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</si>
  <si>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</si>
  <si>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</si>
  <si>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</si>
  <si>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</si>
  <si>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</si>
  <si>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</si>
  <si>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</si>
  <si>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</si>
  <si>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</si>
  <si>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</si>
  <si>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</si>
  <si>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</si>
  <si>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</si>
  <si>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</si>
  <si>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</si>
  <si>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</si>
  <si>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</si>
  <si>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</si>
  <si>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</si>
  <si>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</si>
  <si>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</si>
  <si>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</si>
  <si>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</si>
  <si>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</si>
  <si>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</si>
  <si>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</si>
  <si>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</si>
  <si>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</si>
  <si>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</si>
  <si>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</si>
  <si>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</si>
  <si>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</si>
  <si>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</si>
  <si>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</si>
  <si>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</si>
  <si>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</si>
  <si>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</si>
  <si>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</si>
  <si>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</si>
  <si>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</si>
  <si>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</si>
  <si>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</si>
  <si>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</si>
  <si>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</si>
  <si>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</si>
  <si>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</si>
  <si>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</si>
  <si>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</si>
  <si>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</si>
  <si>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</si>
  <si>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</si>
  <si>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</si>
  <si>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</si>
  <si>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</si>
  <si>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</si>
  <si>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</si>
  <si>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</si>
  <si>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</si>
  <si>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</si>
  <si>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</si>
  <si>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</si>
  <si>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</si>
  <si>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</si>
  <si>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</si>
  <si>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</si>
  <si>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</si>
  <si>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</si>
  <si>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</si>
  <si>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</si>
  <si>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</si>
  <si>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</si>
  <si>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</si>
  <si>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</si>
  <si>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</si>
  <si>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</si>
  <si>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</si>
  <si>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</si>
  <si>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</si>
  <si>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</si>
  <si>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</si>
  <si>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</si>
  <si>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</si>
  <si>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</si>
  <si>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</si>
  <si>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</si>
  <si>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</si>
  <si>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</si>
  <si>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</si>
  <si>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</si>
  <si>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</si>
  <si>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</si>
  <si>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</si>
  <si>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</si>
  <si>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</si>
  <si>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</si>
  <si>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</si>
  <si>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</si>
  <si>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</si>
  <si>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</si>
  <si>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</si>
  <si>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</si>
  <si>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</si>
  <si>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</si>
  <si>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</si>
  <si>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</si>
  <si>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</si>
  <si>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</si>
  <si>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</si>
  <si>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</si>
  <si>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</si>
  <si>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</si>
  <si>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</si>
  <si>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</si>
  <si>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</si>
  <si>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</si>
  <si>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</si>
  <si>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</si>
  <si>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</si>
  <si>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</si>
  <si>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</si>
  <si>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</si>
  <si>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</si>
  <si>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</si>
  <si>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</si>
  <si>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</si>
  <si>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</si>
  <si>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</si>
  <si>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</si>
  <si>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</si>
  <si>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</si>
  <si>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</si>
  <si>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</si>
  <si>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</si>
  <si>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</si>
  <si>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</si>
  <si>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</si>
  <si>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</si>
  <si>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</si>
  <si>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</si>
  <si>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</si>
  <si>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</si>
  <si>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</si>
  <si>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</si>
  <si>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</si>
  <si>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</si>
  <si>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</si>
  <si>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</si>
  <si>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</si>
  <si>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</si>
  <si>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</si>
  <si>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</si>
  <si>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</si>
  <si>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</si>
  <si>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</si>
  <si>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</si>
  <si>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</si>
  <si>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</si>
  <si>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</si>
  <si>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</si>
  <si>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</si>
  <si>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</si>
  <si>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</si>
  <si>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</si>
  <si>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</si>
  <si>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</si>
  <si>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</si>
  <si>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</si>
  <si>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</si>
  <si>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</si>
  <si>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</si>
  <si>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</si>
  <si>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</si>
  <si>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</si>
  <si>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</si>
  <si>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</si>
  <si>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</si>
  <si>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</si>
  <si>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</si>
  <si>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</si>
  <si>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</si>
  <si>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</si>
  <si>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</si>
  <si>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</si>
  <si>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</si>
  <si>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</si>
  <si>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</si>
  <si>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</si>
  <si>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</si>
  <si>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</si>
  <si>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</si>
  <si>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</si>
  <si>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</si>
  <si>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</si>
  <si>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</si>
  <si>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</si>
  <si>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</si>
  <si>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</si>
  <si>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</si>
  <si>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</si>
  <si>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</si>
  <si>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</si>
  <si>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</si>
  <si>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</si>
  <si>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</si>
  <si>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</si>
  <si>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</si>
  <si>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</si>
  <si>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</si>
  <si>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</si>
  <si>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</si>
  <si>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</si>
  <si>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</si>
  <si>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</si>
  <si>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</si>
  <si>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</si>
  <si>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</si>
  <si>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</si>
  <si>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</si>
  <si>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</si>
  <si>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</si>
  <si>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</si>
  <si>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</si>
  <si>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</si>
  <si>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</si>
  <si>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</si>
  <si>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</si>
  <si>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</si>
  <si>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</si>
  <si>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</si>
  <si>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</si>
  <si>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</si>
  <si>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</si>
  <si>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</si>
  <si>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</si>
  <si>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</si>
  <si>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</si>
  <si>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</si>
  <si>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</si>
  <si>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</si>
  <si>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</si>
  <si>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</si>
  <si>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</si>
  <si>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</si>
  <si>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</si>
  <si>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</si>
  <si>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</si>
  <si>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</si>
  <si>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</si>
  <si>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</si>
  <si>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</si>
  <si>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</si>
  <si>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</si>
  <si>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</si>
  <si>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</si>
  <si>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</si>
  <si>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</si>
  <si>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</si>
  <si>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</si>
  <si>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</si>
  <si>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</si>
  <si>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</si>
  <si>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</si>
  <si>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</si>
  <si>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</si>
  <si>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</si>
  <si>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</si>
  <si>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</si>
  <si>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</si>
  <si>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</si>
  <si>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</si>
  <si>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</si>
  <si>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</si>
  <si>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</si>
  <si>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</si>
  <si>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</si>
  <si>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</si>
  <si>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</si>
  <si>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</si>
  <si>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</si>
  <si>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</si>
  <si>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</si>
  <si>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</si>
  <si>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</si>
  <si>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</si>
  <si>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</si>
  <si>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</si>
  <si>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</si>
  <si>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</si>
  <si>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</si>
  <si>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</si>
  <si>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</si>
  <si>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</si>
  <si>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</si>
  <si>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</si>
  <si>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</si>
  <si>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</si>
  <si>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</si>
  <si>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</si>
  <si>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</si>
  <si>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</si>
  <si>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</si>
  <si>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</si>
  <si>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</si>
  <si>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</si>
  <si>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</si>
  <si>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</si>
  <si>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</si>
  <si>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</si>
  <si>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</si>
  <si>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</si>
  <si>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</si>
  <si>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</si>
  <si>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</si>
  <si>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</si>
  <si>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</si>
  <si>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</si>
  <si>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</si>
  <si>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</si>
  <si>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</si>
  <si>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</si>
  <si>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</si>
  <si>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</si>
  <si>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</si>
  <si>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</si>
  <si>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</si>
  <si>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</si>
  <si>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</si>
  <si>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</si>
  <si>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</si>
  <si>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</si>
  <si>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</si>
  <si>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</si>
  <si>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</si>
  <si>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</si>
  <si>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</si>
  <si>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</si>
  <si>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</si>
  <si>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</si>
  <si>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</si>
  <si>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</si>
  <si>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</si>
  <si>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</si>
  <si>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</si>
  <si>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</si>
  <si>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</si>
  <si>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</si>
  <si>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</si>
  <si>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</si>
  <si>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</si>
  <si>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</si>
  <si>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</si>
  <si>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</si>
  <si>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</si>
  <si>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</si>
  <si>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</si>
  <si>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</si>
  <si>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</si>
  <si>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</si>
  <si>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</si>
  <si>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</si>
  <si>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</si>
  <si>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</si>
  <si>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</si>
  <si>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</si>
  <si>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</si>
  <si>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</si>
  <si>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</si>
  <si>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</si>
  <si>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</si>
  <si>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</si>
  <si>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</si>
  <si>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</si>
  <si>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</si>
  <si>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</si>
  <si>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</si>
  <si>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</si>
  <si>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</si>
  <si>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</si>
  <si>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</si>
  <si>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</si>
  <si>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</si>
  <si>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</si>
  <si>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</si>
  <si>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</si>
  <si>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</si>
  <si>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</si>
  <si>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</si>
  <si>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</si>
  <si>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</si>
  <si>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</si>
  <si>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</si>
  <si>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</si>
  <si>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</si>
  <si>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</si>
  <si>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</si>
  <si>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</si>
  <si>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</si>
  <si>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</si>
  <si>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</si>
  <si>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</si>
  <si>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</si>
  <si>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</si>
  <si>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</si>
  <si>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</si>
  <si>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</si>
  <si>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</si>
  <si>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</si>
  <si>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</si>
  <si>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</si>
  <si>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</si>
  <si>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</si>
  <si>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</si>
  <si>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</si>
  <si>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</si>
  <si>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</si>
  <si>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</si>
  <si>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</si>
  <si>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</si>
  <si>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</si>
  <si>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</si>
  <si>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</si>
  <si>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</si>
  <si>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</si>
  <si>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</si>
  <si>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</si>
  <si>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</si>
  <si>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</si>
  <si>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</si>
  <si>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</si>
  <si>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</si>
  <si>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</si>
  <si>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</si>
  <si>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</si>
  <si>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</si>
  <si>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</si>
  <si>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</si>
  <si>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</si>
  <si>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</si>
  <si>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</si>
  <si>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</si>
  <si>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</si>
  <si>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</si>
  <si>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</si>
  <si>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</si>
  <si>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</si>
  <si>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</si>
  <si>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</si>
  <si>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</si>
  <si>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</si>
  <si>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</si>
  <si>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</si>
  <si>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</si>
  <si>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</si>
  <si>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</si>
  <si>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</si>
  <si>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</si>
  <si>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</si>
  <si>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</si>
  <si>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</si>
  <si>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</si>
  <si>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</si>
  <si>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</si>
  <si>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</si>
  <si>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</si>
  <si>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</si>
  <si>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</si>
  <si>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</si>
  <si>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</si>
  <si>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</si>
  <si>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</si>
  <si>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</si>
  <si>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</si>
  <si>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</si>
  <si>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</si>
  <si>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</si>
  <si>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</si>
  <si>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</si>
  <si>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</si>
  <si>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</si>
  <si>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</si>
  <si>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</si>
  <si>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</si>
  <si>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</si>
  <si>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</si>
  <si>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</si>
  <si>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</si>
  <si>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</si>
  <si>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</si>
  <si>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</si>
  <si>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</si>
  <si>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</si>
  <si>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</si>
  <si>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</si>
  <si>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</si>
  <si>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</si>
  <si>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</si>
  <si>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</si>
  <si>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</si>
  <si>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</si>
  <si>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</si>
  <si>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</si>
  <si>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</si>
  <si>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</si>
  <si>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</si>
  <si>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</si>
  <si>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</si>
  <si>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</si>
  <si>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</si>
  <si>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</si>
  <si>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</si>
  <si>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</si>
  <si>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</si>
  <si>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</si>
  <si>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</si>
  <si>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</si>
  <si>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</si>
  <si>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</si>
  <si>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</si>
  <si>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</si>
  <si>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</si>
  <si>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</si>
  <si>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</si>
  <si>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</si>
  <si>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</si>
  <si>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</si>
  <si>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</si>
  <si>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</si>
  <si>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</si>
  <si>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</si>
  <si>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</si>
  <si>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</si>
  <si>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</si>
  <si>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</si>
  <si>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</si>
  <si>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</si>
  <si>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</si>
  <si>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</si>
  <si>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</si>
  <si>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</si>
  <si>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</si>
  <si>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</si>
  <si>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</si>
  <si>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</si>
  <si>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</si>
  <si>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</si>
  <si>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</si>
  <si>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</si>
  <si>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</si>
  <si>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</si>
  <si>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</si>
  <si>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</si>
  <si>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</si>
  <si>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</si>
  <si>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</si>
  <si>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</si>
  <si>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</si>
  <si>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</si>
  <si>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</si>
  <si>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</si>
  <si>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</si>
  <si>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</si>
  <si>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</si>
  <si>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</si>
  <si>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</si>
  <si>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</si>
  <si>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</si>
  <si>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</si>
  <si>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</si>
  <si>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</si>
  <si>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</si>
  <si>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</si>
  <si>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</si>
  <si>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</si>
  <si>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</si>
  <si>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</si>
  <si>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</si>
  <si>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</si>
  <si>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</si>
  <si>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</si>
  <si>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</si>
  <si>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</si>
  <si>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</si>
  <si>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</si>
  <si>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</si>
  <si>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</si>
  <si>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</si>
  <si>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</si>
  <si>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</si>
  <si>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</si>
  <si>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</si>
  <si>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</si>
  <si>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</si>
  <si>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</si>
  <si>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</si>
  <si>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</si>
  <si>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</si>
  <si>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</si>
  <si>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</si>
  <si>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</si>
  <si>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</si>
  <si>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</si>
  <si>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</si>
  <si>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</si>
  <si>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</si>
  <si>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</si>
  <si>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</si>
  <si>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</si>
  <si>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</si>
  <si>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</si>
  <si>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</si>
  <si>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</si>
  <si>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</si>
  <si>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</si>
  <si>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</si>
  <si>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</si>
  <si>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</si>
  <si>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</si>
  <si>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</si>
  <si>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</si>
  <si>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</si>
  <si>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</si>
  <si>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</si>
  <si>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</si>
  <si>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</si>
  <si>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</si>
  <si>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</si>
  <si>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</si>
  <si>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</si>
  <si>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</si>
  <si>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</si>
  <si>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</si>
  <si>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</si>
  <si>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</si>
  <si>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</si>
  <si>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</si>
  <si>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</si>
  <si>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</si>
  <si>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</si>
  <si>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</si>
  <si>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</si>
  <si>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</si>
  <si>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</si>
  <si>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</si>
  <si>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</si>
  <si>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</si>
  <si>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</si>
  <si>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</si>
  <si>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</si>
  <si>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</si>
  <si>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</si>
  <si>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</si>
  <si>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</si>
  <si>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</si>
  <si>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</si>
  <si>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</si>
  <si>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</si>
  <si>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</si>
  <si>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</si>
  <si>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</si>
  <si>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</si>
  <si>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</si>
  <si>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</si>
  <si>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</si>
  <si>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</si>
  <si>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</si>
  <si>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</si>
  <si>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</si>
  <si>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</si>
  <si>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</si>
  <si>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</si>
  <si>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</si>
  <si>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</si>
  <si>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</si>
  <si>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</si>
  <si>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</si>
  <si>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</si>
  <si>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</si>
  <si>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</si>
  <si>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</si>
  <si>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</si>
  <si>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</si>
  <si>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</si>
  <si>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</si>
  <si>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</si>
  <si>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</si>
  <si>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</si>
  <si>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</si>
  <si>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</si>
  <si>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</si>
  <si>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</si>
  <si>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</si>
  <si>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</si>
  <si>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</si>
  <si>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</si>
  <si>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</si>
  <si>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</si>
  <si>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</si>
  <si>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</si>
  <si>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</si>
  <si>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</si>
  <si>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</si>
  <si>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</si>
  <si>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</si>
  <si>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</si>
  <si>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</si>
  <si>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</si>
  <si>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</si>
  <si>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</si>
  <si>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</si>
  <si>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</si>
  <si>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</si>
  <si>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</si>
  <si>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</si>
  <si>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</si>
  <si>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</si>
  <si>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</si>
  <si>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</si>
  <si>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</si>
  <si>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</si>
  <si>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</si>
  <si>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</si>
  <si>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</si>
  <si>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</si>
  <si>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</si>
  <si>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</si>
  <si>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</si>
  <si>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</si>
  <si>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</si>
  <si>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</si>
  <si>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</si>
  <si>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</si>
  <si>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</si>
  <si>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</si>
  <si>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</si>
  <si>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</si>
  <si>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</si>
  <si>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</si>
  <si>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</si>
  <si>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</si>
  <si>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</si>
  <si>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</si>
  <si>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</si>
  <si>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</si>
  <si>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</si>
  <si>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</si>
  <si>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</si>
  <si>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</si>
  <si>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</si>
  <si>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</si>
  <si>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</si>
  <si>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</si>
  <si>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</si>
  <si>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</si>
  <si>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</si>
  <si>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</si>
  <si>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</si>
  <si>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</si>
  <si>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</si>
  <si>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</si>
  <si>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</si>
  <si>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</si>
  <si>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</si>
  <si>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</si>
  <si>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</si>
  <si>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</si>
  <si>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</si>
  <si>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</si>
  <si>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</si>
  <si>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</si>
  <si>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</si>
  <si>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</si>
  <si>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</si>
  <si>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</si>
  <si>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</si>
  <si>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</si>
  <si>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</si>
  <si>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</si>
  <si>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</si>
  <si>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</si>
  <si>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</si>
  <si>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</si>
  <si>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</si>
  <si>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</si>
  <si>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</si>
  <si>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</si>
  <si>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</si>
  <si>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</si>
  <si>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</si>
  <si>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</si>
  <si>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</si>
  <si>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</si>
  <si>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</si>
  <si>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</si>
  <si>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</si>
  <si>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</si>
  <si>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</si>
  <si>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</si>
  <si>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</si>
  <si>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</si>
  <si>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</si>
  <si>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</si>
  <si>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</si>
  <si>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</si>
  <si>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</si>
  <si>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</si>
  <si>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</si>
  <si>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</si>
  <si>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</si>
  <si>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</si>
  <si>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</si>
  <si>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</si>
  <si>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</si>
  <si>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</si>
  <si>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</si>
  <si>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</si>
  <si>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</si>
  <si>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</si>
  <si>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</si>
  <si>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</si>
  <si>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</si>
  <si>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</si>
  <si>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</si>
  <si>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</si>
  <si>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</si>
  <si>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</si>
  <si>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</si>
  <si>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</si>
  <si>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</si>
  <si>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</si>
  <si>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</si>
  <si>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</si>
  <si>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</si>
  <si>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</si>
  <si>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</si>
  <si>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</si>
  <si>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</si>
  <si>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</si>
  <si>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</si>
  <si>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</si>
  <si>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</si>
  <si>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</si>
  <si>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</si>
  <si>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</si>
  <si>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</si>
  <si>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</si>
  <si>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</si>
  <si>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</si>
  <si>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</si>
  <si>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</si>
  <si>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</si>
  <si>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</si>
  <si>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</si>
  <si>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</si>
  <si>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</si>
  <si>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</si>
  <si>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</si>
  <si>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</si>
  <si>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</si>
  <si>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</si>
  <si>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</si>
  <si>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</si>
  <si>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</si>
  <si>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</si>
  <si>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</si>
  <si>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</si>
  <si>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</si>
  <si>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</si>
  <si>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</si>
  <si>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</si>
  <si>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</si>
  <si>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</si>
  <si>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</si>
  <si>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</si>
  <si>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</si>
  <si>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</si>
  <si>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</si>
  <si>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</si>
  <si>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</si>
  <si>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</si>
  <si>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</si>
  <si>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</si>
  <si>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</si>
  <si>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</si>
  <si>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</si>
  <si>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</si>
  <si>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</si>
  <si>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</si>
  <si>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</si>
  <si>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</si>
  <si>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</si>
  <si>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</si>
  <si>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</si>
  <si>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</si>
  <si>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</si>
  <si>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</si>
  <si>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</si>
  <si>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</si>
  <si>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</si>
  <si>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</si>
  <si>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</si>
  <si>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</si>
  <si>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</si>
  <si>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</si>
  <si>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</si>
  <si>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</si>
  <si>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</si>
  <si>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</si>
  <si>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</si>
  <si>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</si>
  <si>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</si>
  <si>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</si>
  <si>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</si>
  <si>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</si>
  <si>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</si>
  <si>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</si>
  <si>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</si>
  <si>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</si>
  <si>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</si>
  <si>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</si>
  <si>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</si>
  <si>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</si>
  <si>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</si>
  <si>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</si>
  <si>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</si>
  <si>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</si>
  <si>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</si>
  <si>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</si>
  <si>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</si>
  <si>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</si>
  <si>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</si>
  <si>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</si>
  <si>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</si>
  <si>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</si>
  <si>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</si>
  <si>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</si>
  <si>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</si>
  <si>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</si>
  <si>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</si>
  <si>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</si>
  <si>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</si>
  <si>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</si>
  <si>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</si>
  <si>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</si>
  <si>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</si>
  <si>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</si>
  <si>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</si>
  <si>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</si>
  <si>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</si>
  <si>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</si>
  <si>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</si>
  <si>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</si>
  <si>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</si>
  <si>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</si>
  <si>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</si>
  <si>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</si>
  <si>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</si>
  <si>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</si>
  <si>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</si>
  <si>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</si>
  <si>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</si>
  <si>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</si>
  <si>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</si>
  <si>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</si>
  <si>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</si>
  <si>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</si>
  <si>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</si>
  <si>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</si>
  <si>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</si>
  <si>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</si>
  <si>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</si>
  <si>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</si>
  <si>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</si>
  <si>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</si>
  <si>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</si>
  <si>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</si>
  <si>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</si>
  <si>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</si>
  <si>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</si>
  <si>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</si>
  <si>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</si>
  <si>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</si>
  <si>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</si>
  <si>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</si>
  <si>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</si>
  <si>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</si>
  <si>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</si>
  <si>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</si>
  <si>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</si>
  <si>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</si>
  <si>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</si>
  <si>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</si>
  <si>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</si>
  <si>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</si>
  <si>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</si>
  <si>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</si>
  <si>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</si>
  <si>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</si>
  <si>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</si>
  <si>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</si>
  <si>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</si>
  <si>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</si>
  <si>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</si>
  <si>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</si>
  <si>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</si>
  <si>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</si>
  <si>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</si>
  <si>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</si>
  <si>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</si>
  <si>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</si>
  <si>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</si>
  <si>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</si>
  <si>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</si>
  <si>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</si>
  <si>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</si>
  <si>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</si>
  <si>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</si>
  <si>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</si>
  <si>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</si>
  <si>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</si>
  <si>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</si>
  <si>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</si>
  <si>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</si>
  <si>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</si>
  <si>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</si>
  <si>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</si>
  <si>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</si>
  <si>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</si>
  <si>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</si>
  <si>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</si>
  <si>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</si>
  <si>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</si>
  <si>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</si>
  <si>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</si>
  <si>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</si>
  <si>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</si>
  <si>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</si>
  <si>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</si>
  <si>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</si>
  <si>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</si>
  <si>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</si>
  <si>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</si>
  <si>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</si>
  <si>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</si>
  <si>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</si>
  <si>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</si>
  <si>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</si>
  <si>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</si>
  <si>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</si>
  <si>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</si>
  <si>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</si>
  <si>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</si>
  <si>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</si>
  <si>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</si>
  <si>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</si>
  <si>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</si>
  <si>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</si>
  <si>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</si>
  <si>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</si>
  <si>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</si>
  <si>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</si>
  <si>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</si>
  <si>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</si>
  <si>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</si>
  <si>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</si>
  <si>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</si>
  <si>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</si>
  <si>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</si>
  <si>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</si>
  <si>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</si>
  <si>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</si>
  <si>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</si>
  <si>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</si>
  <si>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</si>
  <si>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</si>
  <si>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</si>
  <si>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</si>
  <si>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</si>
  <si>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</si>
  <si>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</si>
  <si>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</si>
  <si>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</si>
  <si>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</si>
  <si>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</si>
  <si>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</si>
  <si>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</si>
  <si>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</si>
  <si>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</si>
  <si>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</si>
  <si>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</si>
  <si>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</si>
  <si>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</si>
  <si>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</si>
  <si>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</si>
  <si>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</si>
  <si>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</si>
  <si>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</si>
  <si>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</si>
  <si>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</si>
  <si>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</si>
  <si>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</si>
  <si>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</si>
  <si>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</si>
  <si>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</si>
  <si>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</si>
  <si>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</si>
  <si>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</si>
  <si>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</si>
  <si>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</si>
  <si>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</si>
  <si>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</si>
  <si>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</si>
  <si>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</si>
  <si>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</si>
  <si>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</si>
  <si>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</si>
  <si>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</si>
  <si>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</si>
  <si>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</si>
  <si>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</si>
  <si>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</si>
  <si>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</si>
  <si>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</si>
  <si>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</si>
  <si>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</si>
  <si>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</si>
  <si>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</si>
  <si>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</si>
  <si>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</si>
  <si>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</si>
  <si>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</si>
  <si>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</si>
  <si>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</si>
  <si>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</si>
  <si>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</si>
  <si>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</si>
  <si>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</si>
  <si>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</si>
  <si>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</si>
  <si>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</si>
  <si>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</si>
  <si>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</si>
  <si>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</si>
  <si>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</si>
  <si>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</si>
  <si>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</si>
  <si>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</si>
  <si>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</si>
  <si>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</si>
  <si>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</si>
  <si>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</si>
  <si>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</si>
  <si>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</si>
  <si>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</si>
  <si>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</si>
  <si>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</si>
  <si>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</si>
  <si>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</si>
  <si>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</si>
  <si>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</si>
  <si>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</si>
  <si>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</si>
  <si>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</si>
  <si>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</si>
  <si>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</si>
  <si>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</si>
  <si>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</si>
  <si>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</si>
  <si>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</si>
  <si>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</si>
  <si>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</si>
  <si>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</si>
  <si>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</si>
  <si>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</si>
  <si>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</si>
  <si>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</si>
  <si>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</si>
  <si>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</si>
  <si>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</si>
  <si>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</si>
  <si>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</si>
  <si>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</si>
  <si>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</si>
  <si>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</si>
  <si>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</si>
  <si>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</si>
  <si>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</si>
  <si>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</si>
  <si>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</si>
  <si>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</si>
  <si>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</si>
  <si>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</si>
  <si>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</si>
  <si>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</si>
  <si>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</si>
  <si>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</si>
  <si>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</si>
  <si>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</si>
  <si>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</si>
  <si>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</si>
  <si>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</si>
  <si>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</si>
  <si>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</si>
  <si>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</si>
  <si>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</si>
  <si>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</si>
  <si>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</si>
  <si>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</si>
  <si>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</si>
  <si>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</si>
  <si>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</si>
  <si>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</si>
  <si>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</si>
  <si>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</si>
  <si>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</si>
  <si>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</si>
  <si>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</si>
  <si>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</si>
  <si>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</si>
  <si>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</si>
  <si>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</si>
  <si>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</si>
  <si>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</si>
  <si>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</si>
  <si>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</si>
  <si>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</si>
  <si>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</si>
  <si>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</si>
  <si>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</si>
  <si>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</si>
  <si>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</si>
  <si>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</si>
  <si>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</si>
  <si>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</si>
  <si>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</si>
  <si>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</si>
  <si>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</si>
  <si>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</si>
  <si>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</si>
  <si>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</si>
  <si>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</si>
  <si>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</si>
  <si>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</si>
  <si>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</si>
  <si>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</si>
  <si>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</si>
  <si>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</si>
  <si>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</si>
  <si>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</si>
  <si>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</si>
  <si>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</si>
  <si>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</si>
  <si>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</si>
  <si>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</si>
  <si>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</si>
  <si>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</si>
  <si>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</si>
  <si>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</si>
  <si>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</si>
  <si>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</si>
  <si>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</si>
  <si>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</si>
  <si>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</si>
  <si>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</si>
  <si>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</si>
  <si>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</si>
  <si>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</si>
  <si>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</si>
  <si>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</si>
  <si>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</si>
  <si>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</si>
  <si>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</si>
  <si>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</si>
  <si>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</si>
  <si>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</si>
  <si>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</si>
  <si>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</si>
  <si>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</si>
  <si>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</si>
  <si>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</si>
  <si>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</si>
  <si>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</si>
  <si>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</si>
  <si>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</si>
  <si>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</si>
  <si>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</si>
  <si>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</si>
  <si>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</si>
  <si>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</si>
  <si>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</si>
  <si>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</si>
  <si>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</si>
  <si>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</si>
  <si>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</si>
  <si>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</si>
  <si>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</si>
  <si>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</si>
  <si>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</si>
  <si>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</si>
  <si>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</si>
  <si>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</si>
  <si>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</si>
  <si>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</si>
  <si>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</si>
  <si>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</si>
  <si>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</si>
  <si>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</si>
  <si>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</si>
  <si>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</si>
  <si>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</si>
  <si>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</si>
  <si>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</si>
  <si>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</si>
  <si>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</si>
  <si>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</si>
  <si>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</si>
  <si>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</si>
  <si>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</si>
  <si>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</si>
  <si>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</si>
  <si>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</si>
  <si>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</si>
  <si>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</si>
  <si>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</si>
  <si>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</si>
  <si>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</si>
  <si>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</si>
  <si>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</si>
  <si>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</si>
  <si>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</si>
  <si>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</si>
  <si>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</si>
  <si>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</si>
  <si>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</si>
  <si>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</si>
  <si>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</si>
  <si>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</si>
  <si>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</si>
  <si>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</si>
  <si>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</si>
  <si>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</si>
  <si>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</si>
  <si>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</si>
  <si>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</si>
  <si>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</si>
  <si>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</si>
  <si>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</si>
  <si>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</si>
  <si>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</si>
  <si>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</si>
  <si>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</si>
  <si>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</si>
  <si>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</si>
  <si>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</si>
  <si>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</si>
  <si>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</si>
  <si>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</si>
  <si>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</si>
  <si>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</si>
  <si>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</si>
  <si>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</si>
  <si>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</si>
  <si>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</si>
  <si>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</si>
  <si>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</si>
  <si>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</si>
  <si>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</si>
  <si>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</si>
  <si>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</si>
  <si>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</si>
  <si>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</si>
  <si>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</si>
  <si>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</si>
  <si>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</si>
  <si>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</si>
  <si>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</si>
  <si>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</si>
  <si>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</si>
  <si>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</si>
  <si>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</si>
  <si>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</si>
  <si>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</si>
  <si>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</si>
  <si>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</si>
  <si>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</si>
  <si>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</si>
  <si>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</si>
  <si>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</si>
  <si>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</si>
  <si>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</si>
  <si>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</si>
  <si>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</si>
  <si>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</si>
  <si>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</si>
  <si>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</si>
  <si>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</si>
  <si>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</si>
  <si>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</si>
  <si>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</si>
  <si>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</si>
  <si>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</si>
  <si>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</si>
  <si>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</si>
  <si>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</si>
  <si>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</si>
  <si>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</si>
  <si>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</si>
  <si>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</si>
  <si>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</si>
  <si>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</si>
  <si>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</si>
  <si>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</si>
  <si>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</si>
  <si>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</si>
  <si>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</si>
  <si>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</si>
  <si>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</si>
  <si>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</si>
  <si>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</si>
  <si>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</si>
  <si>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</si>
  <si>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</si>
  <si>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</si>
  <si>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</si>
  <si>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</si>
  <si>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</si>
  <si>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</si>
  <si>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</si>
  <si>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</si>
  <si>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</si>
  <si>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</si>
  <si>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</si>
  <si>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</si>
  <si>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</si>
  <si>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</si>
  <si>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</si>
  <si>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</si>
  <si>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</si>
  <si>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</si>
  <si>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</si>
  <si>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</si>
  <si>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</si>
  <si>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</si>
  <si>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</si>
  <si>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</si>
  <si>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</si>
  <si>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</si>
  <si>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</si>
  <si>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</si>
  <si>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</si>
  <si>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</si>
  <si>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</si>
  <si>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</si>
  <si>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</si>
  <si>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</si>
  <si>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</si>
  <si>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</si>
  <si>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</si>
  <si>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</si>
  <si>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</si>
  <si>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</si>
  <si>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</si>
  <si>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</si>
  <si>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</si>
  <si>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</si>
  <si>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</si>
  <si>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</si>
  <si>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</si>
  <si>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</si>
  <si>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</si>
  <si>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</si>
  <si>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</si>
  <si>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</si>
  <si>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</si>
  <si>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</si>
  <si>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</si>
  <si>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</si>
  <si>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</si>
  <si>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</si>
  <si>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</si>
  <si>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</si>
  <si>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</si>
  <si>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</si>
  <si>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</si>
  <si>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</si>
  <si>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</si>
  <si>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</si>
  <si>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</si>
  <si>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</si>
  <si>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</si>
  <si>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</si>
  <si>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</si>
  <si>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</si>
  <si>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</si>
  <si>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</si>
  <si>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</si>
  <si>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</si>
  <si>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</si>
  <si>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</si>
  <si>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</si>
  <si>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</si>
  <si>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</si>
  <si>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</si>
  <si>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</si>
  <si>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</si>
  <si>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</si>
  <si>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</si>
  <si>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</si>
  <si>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</si>
  <si>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</si>
  <si>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</si>
  <si>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</si>
  <si>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</si>
  <si>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</si>
  <si>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</si>
  <si>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</si>
  <si>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</si>
  <si>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</si>
  <si>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</si>
  <si>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</si>
  <si>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</si>
  <si>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</si>
  <si>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</si>
  <si>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</si>
  <si>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</si>
  <si>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</si>
  <si>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</si>
  <si>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</si>
  <si>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</si>
  <si>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</si>
  <si>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</si>
  <si>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</si>
  <si>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</si>
  <si>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</si>
  <si>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</si>
  <si>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</si>
  <si>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</si>
  <si>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</si>
  <si>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</si>
  <si>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</si>
  <si>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</si>
  <si>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</si>
  <si>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</si>
  <si>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</si>
  <si>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</si>
  <si>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</si>
  <si>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</si>
  <si>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</si>
  <si>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</si>
  <si>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</si>
  <si>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</si>
  <si>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</si>
  <si>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</si>
  <si>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</si>
  <si>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</si>
  <si>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</si>
  <si>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</si>
  <si>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</si>
  <si>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</si>
  <si>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</si>
  <si>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</si>
  <si>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</si>
  <si>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</si>
  <si>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</si>
  <si>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</si>
  <si>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</si>
  <si>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</si>
  <si>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</si>
  <si>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</si>
  <si>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</si>
  <si>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</si>
  <si>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</si>
  <si>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</si>
  <si>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</si>
  <si>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</si>
  <si>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</si>
  <si>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</si>
  <si>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</si>
  <si>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</si>
  <si>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</si>
  <si>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</si>
  <si>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</si>
  <si>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</si>
  <si>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</si>
  <si>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</si>
  <si>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</si>
  <si>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</si>
  <si>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</si>
  <si>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</si>
  <si>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</si>
  <si>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</si>
  <si>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</si>
  <si>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</si>
  <si>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</si>
  <si>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</si>
  <si>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</si>
  <si>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</si>
  <si>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</si>
  <si>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</si>
  <si>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</si>
  <si>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</si>
  <si>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</si>
  <si>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</si>
  <si>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</si>
  <si>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</si>
  <si>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</si>
  <si>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</si>
  <si>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</si>
  <si>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</si>
  <si>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</si>
  <si>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</si>
  <si>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</si>
  <si>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</si>
  <si>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</si>
  <si>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</si>
  <si>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</si>
  <si>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</si>
  <si>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</si>
  <si>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</si>
  <si>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</si>
  <si>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</si>
  <si>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</si>
  <si>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</si>
  <si>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</si>
  <si>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</si>
  <si>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</si>
  <si>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</si>
  <si>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</si>
  <si>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</si>
  <si>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</si>
  <si>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</si>
  <si>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</si>
  <si>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</si>
  <si>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</si>
  <si>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</si>
  <si>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</si>
  <si>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</si>
  <si>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</si>
  <si>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</si>
  <si>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</si>
  <si>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</si>
  <si>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</si>
  <si>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</si>
  <si>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</si>
  <si>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</si>
  <si>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</si>
  <si>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</si>
  <si>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</si>
  <si>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</si>
  <si>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</si>
  <si>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</si>
  <si>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</si>
  <si>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</si>
  <si>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</si>
  <si>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</si>
  <si>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</si>
  <si>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</si>
  <si>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</si>
  <si>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</si>
  <si>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</si>
  <si>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</si>
  <si>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</si>
  <si>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</si>
  <si>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</si>
  <si>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</si>
  <si>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</si>
  <si>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</si>
  <si>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</si>
  <si>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</si>
  <si>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</si>
  <si>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</si>
  <si>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</si>
  <si>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</si>
  <si>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</si>
  <si>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</si>
  <si>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</si>
  <si>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</si>
  <si>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</si>
  <si>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</si>
  <si>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</si>
  <si>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</si>
  <si>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</si>
  <si>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</si>
  <si>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</si>
  <si>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</si>
  <si>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</si>
  <si>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</si>
  <si>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</si>
  <si>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</si>
  <si>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</si>
  <si>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</si>
  <si>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</si>
  <si>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</si>
  <si>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</si>
  <si>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</si>
  <si>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</si>
  <si>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</si>
  <si>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</si>
  <si>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</si>
  <si>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</si>
  <si>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</si>
  <si>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</si>
  <si>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</si>
  <si>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</si>
  <si>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</si>
  <si>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</si>
  <si>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</si>
  <si>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</si>
  <si>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</si>
  <si>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</si>
  <si>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</si>
  <si>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</si>
  <si>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</si>
  <si>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</si>
  <si>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</si>
  <si>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</si>
  <si>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</si>
  <si>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</si>
  <si>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</si>
  <si>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</si>
  <si>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</si>
  <si>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</si>
  <si>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</si>
  <si>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</si>
  <si>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</si>
  <si>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</si>
  <si>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</si>
  <si>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</si>
  <si>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</si>
  <si>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</si>
  <si>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</si>
  <si>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</si>
  <si>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</si>
  <si>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</si>
  <si>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</si>
  <si>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</si>
  <si>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</si>
  <si>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</si>
  <si>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</si>
  <si>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</si>
  <si>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</si>
  <si>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</si>
  <si>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</si>
  <si>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</si>
  <si>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</si>
  <si>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</si>
  <si>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</si>
  <si>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</si>
  <si>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</si>
  <si>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</si>
  <si>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</si>
  <si>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</si>
  <si>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</si>
  <si>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</si>
  <si>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</si>
  <si>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</si>
  <si>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</si>
  <si>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</si>
  <si>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</si>
  <si>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</si>
  <si>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</si>
  <si>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</si>
  <si>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</si>
  <si>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</si>
  <si>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</si>
  <si>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</si>
  <si>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</si>
  <si>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</si>
  <si>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</si>
  <si>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</si>
  <si>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</si>
  <si>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</si>
  <si>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</si>
  <si>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</si>
  <si>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</si>
  <si>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</si>
  <si>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</si>
  <si>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</si>
  <si>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</si>
  <si>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</si>
  <si>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</si>
  <si>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</si>
  <si>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</si>
  <si>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</si>
  <si>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</si>
  <si>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</si>
  <si>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</si>
  <si>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</si>
  <si>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</si>
  <si>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</si>
  <si>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</si>
  <si>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</si>
  <si>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</si>
  <si>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</si>
  <si>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</si>
  <si>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</si>
  <si>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</si>
  <si>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</si>
  <si>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</si>
  <si>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</si>
  <si>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</si>
  <si>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</si>
  <si>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</si>
  <si>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</si>
  <si>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</si>
  <si>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</si>
  <si>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</si>
  <si>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</si>
  <si>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</si>
  <si>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</si>
  <si>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</si>
  <si>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</si>
  <si>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</si>
  <si>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</si>
  <si>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</si>
  <si>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</si>
  <si>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</si>
  <si>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</si>
  <si>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</si>
  <si>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</si>
  <si>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</si>
  <si>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</si>
  <si>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</si>
  <si>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</si>
  <si>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</si>
  <si>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</si>
  <si>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</si>
  <si>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</si>
  <si>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</si>
  <si>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</si>
  <si>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</si>
  <si>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</si>
  <si>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</si>
  <si>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</si>
  <si>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</si>
  <si>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</si>
  <si>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</si>
  <si>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</si>
  <si>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</si>
  <si>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</si>
  <si>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</si>
  <si>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</si>
  <si>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</si>
  <si>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</si>
  <si>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</si>
  <si>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</si>
  <si>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</si>
  <si>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</si>
  <si>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</si>
  <si>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</si>
  <si>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</si>
  <si>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</si>
  <si>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</si>
  <si>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</si>
  <si>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</si>
  <si>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</si>
  <si>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</si>
  <si>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</si>
  <si>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</si>
  <si>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</si>
  <si>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</si>
  <si>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</si>
  <si>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</si>
  <si>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</si>
  <si>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</si>
  <si>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</si>
  <si>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</si>
  <si>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</si>
  <si>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</si>
  <si>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</si>
  <si>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</si>
  <si>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</si>
  <si>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</si>
  <si>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</si>
  <si>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</si>
  <si>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</si>
  <si>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</si>
  <si>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</si>
  <si>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</si>
  <si>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</si>
  <si>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</si>
  <si>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</si>
  <si>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</si>
  <si>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</si>
  <si>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</si>
  <si>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</si>
  <si>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</si>
  <si>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</si>
  <si>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</si>
  <si>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</si>
  <si>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</si>
  <si>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</si>
  <si>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</si>
  <si>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</si>
  <si>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</si>
  <si>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</si>
  <si>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</si>
  <si>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</si>
  <si>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</si>
  <si>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</si>
  <si>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</si>
  <si>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</si>
  <si>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</si>
  <si>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</si>
  <si>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</si>
  <si>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</si>
  <si>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</si>
  <si>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</si>
  <si>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</si>
  <si>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</si>
  <si>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</si>
  <si>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</si>
  <si>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</si>
  <si>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</si>
  <si>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</si>
  <si>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</si>
  <si>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</si>
  <si>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</si>
  <si>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</si>
  <si>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</si>
  <si>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</si>
  <si>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</si>
  <si>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</si>
  <si>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</si>
  <si>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</si>
  <si>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</si>
  <si>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</si>
  <si>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</si>
  <si>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</si>
  <si>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</si>
  <si>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</si>
  <si>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</si>
  <si>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</si>
  <si>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</si>
  <si>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</si>
  <si>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</si>
  <si>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</si>
  <si>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</si>
  <si>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</si>
  <si>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</si>
  <si>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</si>
  <si>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</si>
  <si>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</si>
  <si>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</si>
  <si>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</si>
  <si>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</si>
  <si>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</si>
  <si>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</si>
  <si>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</si>
  <si>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</si>
  <si>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</si>
  <si>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</si>
  <si>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</si>
  <si>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</si>
  <si>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</si>
  <si>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</si>
  <si>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</si>
  <si>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</si>
  <si>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</si>
  <si>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</si>
  <si>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</si>
  <si>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</si>
  <si>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</si>
  <si>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</si>
  <si>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</si>
  <si>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</si>
  <si>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</si>
  <si>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</si>
  <si>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</si>
  <si>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</si>
  <si>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</si>
  <si>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</si>
  <si>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</si>
  <si>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</si>
  <si>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</si>
  <si>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</si>
  <si>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</si>
  <si>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</si>
  <si>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</si>
  <si>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</si>
  <si>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</si>
  <si>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</si>
  <si>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</si>
  <si>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</si>
  <si>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</si>
  <si>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</si>
  <si>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</si>
  <si>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</si>
  <si>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</si>
  <si>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</si>
  <si>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</si>
  <si>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</si>
  <si>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</si>
  <si>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</si>
  <si>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</si>
  <si>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</si>
  <si>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</si>
  <si>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</si>
  <si>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</si>
  <si>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</si>
  <si>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</si>
  <si>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</si>
  <si>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</si>
  <si>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</si>
  <si>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</si>
  <si>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</si>
  <si>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</si>
  <si>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</si>
  <si>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</si>
  <si>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</si>
  <si>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</si>
  <si>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</si>
  <si>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</si>
  <si>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</si>
  <si>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</si>
  <si>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</si>
  <si>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</si>
  <si>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</si>
  <si>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</si>
  <si>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</si>
  <si>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</si>
  <si>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</si>
  <si>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</si>
  <si>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</si>
  <si>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</si>
  <si>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</si>
  <si>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</si>
  <si>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</si>
  <si>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</si>
  <si>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</si>
  <si>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</si>
  <si>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</si>
  <si>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</si>
  <si>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</si>
  <si>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</si>
  <si>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</si>
  <si>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</si>
  <si>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</si>
  <si>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</si>
  <si>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</si>
  <si>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</si>
  <si>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</si>
  <si>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</si>
  <si>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</si>
  <si>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</si>
  <si>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</si>
  <si>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</si>
  <si>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</si>
  <si>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</si>
  <si>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</si>
  <si>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</si>
  <si>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</si>
  <si>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</si>
  <si>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</si>
  <si>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</si>
  <si>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</si>
  <si>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</si>
  <si>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</si>
  <si>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</si>
  <si>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</si>
  <si>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</si>
  <si>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</si>
  <si>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</si>
  <si>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</si>
  <si>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</si>
  <si>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</si>
  <si>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</si>
  <si>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</si>
  <si>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</si>
  <si>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</si>
  <si>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</si>
  <si>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</si>
  <si>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</si>
  <si>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</si>
  <si>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</si>
  <si>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</si>
  <si>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</si>
  <si>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</si>
  <si>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</si>
  <si>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</si>
  <si>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</si>
  <si>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</si>
  <si>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</si>
  <si>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</si>
  <si>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</si>
  <si>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</si>
  <si>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</si>
  <si>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</si>
  <si>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</si>
  <si>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</si>
  <si>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</si>
  <si>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</si>
  <si>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</si>
  <si>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</si>
  <si>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</si>
  <si>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</si>
  <si>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</si>
  <si>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</si>
  <si>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</si>
  <si>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</si>
  <si>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</si>
  <si>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</si>
  <si>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</si>
  <si>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</si>
  <si>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</si>
  <si>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</si>
  <si>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</si>
  <si>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</si>
  <si>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</si>
  <si>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</si>
  <si>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</si>
  <si>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</si>
  <si>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</si>
  <si>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</si>
  <si>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</si>
  <si>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</si>
  <si>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</si>
  <si>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</si>
  <si>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</si>
  <si>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</si>
  <si>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</si>
  <si>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</si>
  <si>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</si>
  <si>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</si>
  <si>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</si>
  <si>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</si>
  <si>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</si>
  <si>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</si>
  <si>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</si>
  <si>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</si>
  <si>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</si>
  <si>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</si>
  <si>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</si>
  <si>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</si>
  <si>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</si>
  <si>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</si>
  <si>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</si>
  <si>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</si>
  <si>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</si>
  <si>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</si>
  <si>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</si>
  <si>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</si>
  <si>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</si>
  <si>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</si>
  <si>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</si>
  <si>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</si>
  <si>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</si>
  <si>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</si>
  <si>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</si>
  <si>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</si>
  <si>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</si>
  <si>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</si>
  <si>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</si>
  <si>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</si>
  <si>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</si>
  <si>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</si>
  <si>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</si>
  <si>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</si>
  <si>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</si>
  <si>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</si>
  <si>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</si>
  <si>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</si>
  <si>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</si>
  <si>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</si>
  <si>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</si>
  <si>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</si>
  <si>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</si>
  <si>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</si>
  <si>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</si>
  <si>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</si>
  <si>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</si>
  <si>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</si>
  <si>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</si>
  <si>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</si>
  <si>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</si>
  <si>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</si>
  <si>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</si>
  <si>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</si>
  <si>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</si>
  <si>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</si>
  <si>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</si>
  <si>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</si>
  <si>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</si>
  <si>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</si>
  <si>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</si>
  <si>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</si>
  <si>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</si>
  <si>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</si>
  <si>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</si>
  <si>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</si>
  <si>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</si>
  <si>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</si>
  <si>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</si>
  <si>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</si>
  <si>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</si>
  <si>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</si>
  <si>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</si>
  <si>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</si>
  <si>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</si>
  <si>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</si>
  <si>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</si>
  <si>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</si>
  <si>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</si>
  <si>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</si>
  <si>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</si>
  <si>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</si>
  <si>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</si>
  <si>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</si>
  <si>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</si>
  <si>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</si>
  <si>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</si>
  <si>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</si>
  <si>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</si>
  <si>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</si>
  <si>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</si>
  <si>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</si>
  <si>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</si>
  <si>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</si>
  <si>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</si>
  <si>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</si>
  <si>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</si>
  <si>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</si>
  <si>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</si>
  <si>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</si>
  <si>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</si>
  <si>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</si>
  <si>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</si>
  <si>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</si>
  <si>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</si>
  <si>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</si>
  <si>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</si>
  <si>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</si>
  <si>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</si>
  <si>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</si>
  <si>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</si>
  <si>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</si>
  <si>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</si>
  <si>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</si>
  <si>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</si>
  <si>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</si>
  <si>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</si>
  <si>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</si>
  <si>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</si>
  <si>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</si>
  <si>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</si>
  <si>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</si>
  <si>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</si>
  <si>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</si>
  <si>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</si>
  <si>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</si>
  <si>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</si>
  <si>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</si>
  <si>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</si>
  <si>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</si>
  <si>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</si>
  <si>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</si>
  <si>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</si>
  <si>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</si>
  <si>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</si>
  <si>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</si>
  <si>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</si>
  <si>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</si>
  <si>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</si>
  <si>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</si>
  <si>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</si>
  <si>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</si>
  <si>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</si>
  <si>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</si>
  <si>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</si>
  <si>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</si>
  <si>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</si>
  <si>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</si>
  <si>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</si>
  <si>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</si>
  <si>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</si>
  <si>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</si>
  <si>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</si>
  <si>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</si>
  <si>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</si>
  <si>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</si>
  <si>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</si>
  <si>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</si>
  <si>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</si>
  <si>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</si>
  <si>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</si>
  <si>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</si>
  <si>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</si>
  <si>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</si>
  <si>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</si>
  <si>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</si>
  <si>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</si>
  <si>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</si>
  <si>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</si>
  <si>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</si>
  <si>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</si>
  <si>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</si>
  <si>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</si>
  <si>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</si>
  <si>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</si>
  <si>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</si>
  <si>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</si>
  <si>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</si>
  <si>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</si>
  <si>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</si>
  <si>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</si>
  <si>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</si>
  <si>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</si>
  <si>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</si>
  <si>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</si>
  <si>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</si>
  <si>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</si>
  <si>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</si>
  <si>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</si>
  <si>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</si>
  <si>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</si>
  <si>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</si>
  <si>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</si>
  <si>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</si>
  <si>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</si>
  <si>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</si>
  <si>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</si>
  <si>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</si>
  <si>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</si>
  <si>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</si>
  <si>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</si>
  <si>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</si>
  <si>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</si>
  <si>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</si>
  <si>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</si>
  <si>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</si>
  <si>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</si>
  <si>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</si>
  <si>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</si>
  <si>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</si>
  <si>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</si>
  <si>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</si>
  <si>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</si>
  <si>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</si>
  <si>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</si>
  <si>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</si>
  <si>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</si>
  <si>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</si>
  <si>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</si>
  <si>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</si>
  <si>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</si>
  <si>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</si>
  <si>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</si>
  <si>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</si>
  <si>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</si>
  <si>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</si>
  <si>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</si>
  <si>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</si>
  <si>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</si>
  <si>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</si>
  <si>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</si>
  <si>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</si>
  <si>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</si>
  <si>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</si>
  <si>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</si>
  <si>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</si>
  <si>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</si>
  <si>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</si>
  <si>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</si>
  <si>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</si>
  <si>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</si>
  <si>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</si>
  <si>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</si>
  <si>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</si>
  <si>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</si>
  <si>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</si>
  <si>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</si>
  <si>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</si>
  <si>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</si>
  <si>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</si>
  <si>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</si>
  <si>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</si>
  <si>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</si>
  <si>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</si>
  <si>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</si>
  <si>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</si>
  <si>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</si>
  <si>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</si>
  <si>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</si>
  <si>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</si>
  <si>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</si>
  <si>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</si>
  <si>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</si>
  <si>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</si>
  <si>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</si>
  <si>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</si>
  <si>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</si>
  <si>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</si>
  <si>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</si>
  <si>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</si>
  <si>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</si>
  <si>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</si>
  <si>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</si>
  <si>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</si>
  <si>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</si>
  <si>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</si>
  <si>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</si>
  <si>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</si>
  <si>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</si>
  <si>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</si>
  <si>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</si>
  <si>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</si>
  <si>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</si>
  <si>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</si>
  <si>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</si>
  <si>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</si>
  <si>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</si>
  <si>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</si>
  <si>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</si>
  <si>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</si>
  <si>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</si>
  <si>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</si>
  <si>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</si>
  <si>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</si>
  <si>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</si>
  <si>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</si>
  <si>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</si>
  <si>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</si>
  <si>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</si>
  <si>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</si>
  <si>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</si>
  <si>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</si>
  <si>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</si>
  <si>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</si>
  <si>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</si>
  <si>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</si>
  <si>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</si>
  <si>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</si>
  <si>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</si>
  <si>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</si>
  <si>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</si>
  <si>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</si>
  <si>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</si>
  <si>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</si>
  <si>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</si>
  <si>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</si>
  <si>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</si>
  <si>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</si>
  <si>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</si>
  <si>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</si>
  <si>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</si>
  <si>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</si>
  <si>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</si>
  <si>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</si>
  <si>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</si>
  <si>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</si>
  <si>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</si>
  <si>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</si>
  <si>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</si>
  <si>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</si>
  <si>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</si>
  <si>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</si>
  <si>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</si>
  <si>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</si>
  <si>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</si>
  <si>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</si>
  <si>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</si>
  <si>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</si>
  <si>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</si>
  <si>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</si>
  <si>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</si>
  <si>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</si>
  <si>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</si>
  <si>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</si>
  <si>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</si>
  <si>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</si>
  <si>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</si>
  <si>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</si>
  <si>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</si>
  <si>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</si>
  <si>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</si>
  <si>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</si>
  <si>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</si>
  <si>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</si>
  <si>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</si>
  <si>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</si>
  <si>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</si>
  <si>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</si>
  <si>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</si>
  <si>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</si>
  <si>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</si>
  <si>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</si>
  <si>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</si>
  <si>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</si>
  <si>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</si>
  <si>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</si>
  <si>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</si>
  <si>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</si>
  <si>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</si>
  <si>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</si>
  <si>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</si>
  <si>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</si>
  <si>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</si>
  <si>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</si>
  <si>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</si>
  <si>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</si>
  <si>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</si>
  <si>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</si>
  <si>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</si>
  <si>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</si>
  <si>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</si>
  <si>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</si>
  <si>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</si>
  <si>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</si>
  <si>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</si>
  <si>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</si>
  <si>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</si>
  <si>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</si>
  <si>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</si>
  <si>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</si>
  <si>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</si>
  <si>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</si>
  <si>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</si>
  <si>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</si>
  <si>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</si>
  <si>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</si>
  <si>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</si>
  <si>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</si>
  <si>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</si>
  <si>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</si>
  <si>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</si>
  <si>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</si>
  <si>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</si>
  <si>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</si>
  <si>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</si>
  <si>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</si>
  <si>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</si>
  <si>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</si>
  <si>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</si>
  <si>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</si>
  <si>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</si>
  <si>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</si>
  <si>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</si>
  <si>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</si>
  <si>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</si>
  <si>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</si>
  <si>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</si>
  <si>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</si>
  <si>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</si>
  <si>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</si>
  <si>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</si>
  <si>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</si>
  <si>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</si>
  <si>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</si>
  <si>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</si>
  <si>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</si>
  <si>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</si>
  <si>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</si>
  <si>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</si>
  <si>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</si>
  <si>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</si>
  <si>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</si>
  <si>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</si>
  <si>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</si>
  <si>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</si>
  <si>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</si>
  <si>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</si>
  <si>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</si>
  <si>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</si>
  <si>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</si>
  <si>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</si>
  <si>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</si>
  <si>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</si>
  <si>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</si>
  <si>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</si>
  <si>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</si>
  <si>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</si>
  <si>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</si>
  <si>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</si>
  <si>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</si>
  <si>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</si>
  <si>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</si>
  <si>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</si>
  <si>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</si>
  <si>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</si>
  <si>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</si>
  <si>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</si>
  <si>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</si>
  <si>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</si>
  <si>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</si>
  <si>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</si>
  <si>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</si>
  <si>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</si>
  <si>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</si>
  <si>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</si>
  <si>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</si>
  <si>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</si>
  <si>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</si>
  <si>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</si>
  <si>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</si>
  <si>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</si>
  <si>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</si>
  <si>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</si>
  <si>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</si>
  <si>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</si>
  <si>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</si>
  <si>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</si>
  <si>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</si>
  <si>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</si>
  <si>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</si>
  <si>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</si>
  <si>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</si>
  <si>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</si>
  <si>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</si>
  <si>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</si>
  <si>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</si>
  <si>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</si>
  <si>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</si>
  <si>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</si>
  <si>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</si>
  <si>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</si>
  <si>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</si>
  <si>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</si>
  <si>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</si>
  <si>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</si>
  <si>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</si>
  <si>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</si>
  <si>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</si>
  <si>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</si>
  <si>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</si>
  <si>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</si>
  <si>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</si>
  <si>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</si>
  <si>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</si>
  <si>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</si>
  <si>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</si>
  <si>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</si>
  <si>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</si>
  <si>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</si>
  <si>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</si>
  <si>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</si>
  <si>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</si>
  <si>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</si>
  <si>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</si>
  <si>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</si>
  <si>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</si>
  <si>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</si>
  <si>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</si>
  <si>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</si>
  <si>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</si>
  <si>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</si>
  <si>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</si>
  <si>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</si>
  <si>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</si>
  <si>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</si>
  <si>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</si>
  <si>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</si>
  <si>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</si>
  <si>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</si>
  <si>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</si>
  <si>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</si>
  <si>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</si>
  <si>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</si>
  <si>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</si>
  <si>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</si>
  <si>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</si>
  <si>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</si>
  <si>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</si>
  <si>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</si>
  <si>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</si>
  <si>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</si>
  <si>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</si>
  <si>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</si>
  <si>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</si>
  <si>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</si>
  <si>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</si>
  <si>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</si>
  <si>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</si>
  <si>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</si>
  <si>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</si>
  <si>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</si>
  <si>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</si>
  <si>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</si>
  <si>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</si>
  <si>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</si>
  <si>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</si>
  <si>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</si>
  <si>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</si>
  <si>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</si>
  <si>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</si>
  <si>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</si>
  <si>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</si>
  <si>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</si>
  <si>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</si>
  <si>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</si>
  <si>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</si>
  <si>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</si>
  <si>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</si>
  <si>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</si>
  <si>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</si>
  <si>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</si>
  <si>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</si>
  <si>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</si>
  <si>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</si>
  <si>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</si>
  <si>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</si>
  <si>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</si>
  <si>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</si>
  <si>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</si>
  <si>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</si>
  <si>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</si>
  <si>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</si>
  <si>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</si>
  <si>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</si>
  <si>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</si>
  <si>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</si>
  <si>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</si>
  <si>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</si>
  <si>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</si>
  <si>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</si>
  <si>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</si>
  <si>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</si>
  <si>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</si>
  <si>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</si>
  <si>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</si>
  <si>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</si>
  <si>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</si>
  <si>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</si>
  <si>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</si>
  <si>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</si>
  <si>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</si>
  <si>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</si>
  <si>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</si>
  <si>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</si>
  <si>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</si>
  <si>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</si>
  <si>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</si>
  <si>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</si>
  <si>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</si>
  <si>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</si>
  <si>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</si>
  <si>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</si>
  <si>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</si>
  <si>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</si>
  <si>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</si>
  <si>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</si>
  <si>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</si>
  <si>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</si>
  <si>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</si>
  <si>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</si>
  <si>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</si>
  <si>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</si>
  <si>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</si>
  <si>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</si>
  <si>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</si>
  <si>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</si>
  <si>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</si>
  <si>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</si>
  <si>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</si>
  <si>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</si>
  <si>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</si>
  <si>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</si>
  <si>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</si>
  <si>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</si>
  <si>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</si>
  <si>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</si>
  <si>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</si>
  <si>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</si>
  <si>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</si>
  <si>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</si>
  <si>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</si>
  <si>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</si>
  <si>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</si>
  <si>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</si>
  <si>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</si>
  <si>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</si>
  <si>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</si>
  <si>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</si>
  <si>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</si>
  <si>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</si>
  <si>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</si>
  <si>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</si>
  <si>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</si>
  <si>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</si>
  <si>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</si>
  <si>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</si>
  <si>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</si>
  <si>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</si>
  <si>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</si>
  <si>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</si>
  <si>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</si>
  <si>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</si>
  <si>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</si>
  <si>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</si>
  <si>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</si>
  <si>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</si>
  <si>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</si>
  <si>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</si>
  <si>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</si>
  <si>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</si>
  <si>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</si>
  <si>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</si>
  <si>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</si>
  <si>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</si>
  <si>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</si>
  <si>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</si>
  <si>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</si>
  <si>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</si>
  <si>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</si>
  <si>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</si>
  <si>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</si>
  <si>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</si>
  <si>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</si>
  <si>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</si>
  <si>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</si>
  <si>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</si>
  <si>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</si>
  <si>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</si>
  <si>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</si>
  <si>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</si>
  <si>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</si>
  <si>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</si>
  <si>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</si>
  <si>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</si>
  <si>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</si>
  <si>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</si>
  <si>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</si>
  <si>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</si>
  <si>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</si>
  <si>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</si>
  <si>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</si>
  <si>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</si>
  <si>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</si>
  <si>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</si>
  <si>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</si>
  <si>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</si>
  <si>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</si>
  <si>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</si>
  <si>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</si>
  <si>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</si>
  <si>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</si>
  <si>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</si>
  <si>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</si>
  <si>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</si>
  <si>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</si>
  <si>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</si>
  <si>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</si>
  <si>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</si>
  <si>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</si>
  <si>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</si>
  <si>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</si>
  <si>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</si>
  <si>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</si>
  <si>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</si>
  <si>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</si>
  <si>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</si>
  <si>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</si>
  <si>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</si>
  <si>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</si>
  <si>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</si>
  <si>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</si>
  <si>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</si>
  <si>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</si>
  <si>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</si>
  <si>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</si>
  <si>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</si>
  <si>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</si>
  <si>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</si>
  <si>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</si>
  <si>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</si>
  <si>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</si>
  <si>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</si>
  <si>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</si>
  <si>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</si>
  <si>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</si>
  <si>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</si>
  <si>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</si>
  <si>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</si>
  <si>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</si>
  <si>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</si>
  <si>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</si>
  <si>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</si>
  <si>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</si>
  <si>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</si>
  <si>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</si>
  <si>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</si>
  <si>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</si>
  <si>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</si>
  <si>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</si>
  <si>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</si>
  <si>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</si>
  <si>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</si>
  <si>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</si>
  <si>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</si>
  <si>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</si>
  <si>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</si>
  <si>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</si>
  <si>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</si>
  <si>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</si>
  <si>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</si>
  <si>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</si>
  <si>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</si>
  <si>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</si>
  <si>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</si>
  <si>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</si>
  <si>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</si>
  <si>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</si>
  <si>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</si>
  <si>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</si>
  <si>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</si>
  <si>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</si>
  <si>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</si>
  <si>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</si>
  <si>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</si>
  <si>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</si>
  <si>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</si>
  <si>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</si>
  <si>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</si>
  <si>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</si>
  <si>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</si>
  <si>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</si>
  <si>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</si>
  <si>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</si>
  <si>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</si>
  <si>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</si>
  <si>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</si>
  <si>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</si>
  <si>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</si>
  <si>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</si>
  <si>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</si>
  <si>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</si>
  <si>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</si>
  <si>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</si>
  <si>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</si>
  <si>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</si>
  <si>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</si>
  <si>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</si>
  <si>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</si>
  <si>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</si>
  <si>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</si>
  <si>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</si>
  <si>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</si>
  <si>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</si>
  <si>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</si>
  <si>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</si>
  <si>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</si>
  <si>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</si>
  <si>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</si>
  <si>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</si>
  <si>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</si>
  <si>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</si>
  <si>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</si>
  <si>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</si>
  <si>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</si>
  <si>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</si>
  <si>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</si>
  <si>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</si>
  <si>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</si>
  <si>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</si>
  <si>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</si>
  <si>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</si>
  <si>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</si>
  <si>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</si>
  <si>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</si>
  <si>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</si>
  <si>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</si>
  <si>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</si>
  <si>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</si>
  <si>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</si>
  <si>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</si>
  <si>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</si>
  <si>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</si>
  <si>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</si>
  <si>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</si>
  <si>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</si>
  <si>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</si>
  <si>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</si>
  <si>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</si>
  <si>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</si>
  <si>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</si>
  <si>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</si>
  <si>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</si>
  <si>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</si>
  <si>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</si>
  <si>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</si>
  <si>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</si>
  <si>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</si>
  <si>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</si>
  <si>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</si>
  <si>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</si>
  <si>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</si>
  <si>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</si>
  <si>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</si>
  <si>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</si>
  <si>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</si>
  <si>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</si>
  <si>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</si>
  <si>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</si>
  <si>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</si>
  <si>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</si>
  <si>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</si>
  <si>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</si>
  <si>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</si>
  <si>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</si>
  <si>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</si>
  <si>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</si>
  <si>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</si>
  <si>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</si>
  <si>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</si>
  <si>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</si>
  <si>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</si>
  <si>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</si>
  <si>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</si>
  <si>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</si>
  <si>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</si>
  <si>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</si>
  <si>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</si>
  <si>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</si>
  <si>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</si>
  <si>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</si>
  <si>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</si>
  <si>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</si>
  <si>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</si>
  <si>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</si>
  <si>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</si>
  <si>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</si>
  <si>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</si>
  <si>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</si>
  <si>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</si>
  <si>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</si>
  <si>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</si>
  <si>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</si>
  <si>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</si>
  <si>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</si>
  <si>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</si>
  <si>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</si>
  <si>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</si>
  <si>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</si>
  <si>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</si>
  <si>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</si>
  <si>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</si>
  <si>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</si>
  <si>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</si>
  <si>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</si>
  <si>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</si>
  <si>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</si>
  <si>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</si>
  <si>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</si>
  <si>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</si>
  <si>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</si>
  <si>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</si>
  <si>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</si>
  <si>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</si>
  <si>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</si>
  <si>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</si>
  <si>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</si>
  <si>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</si>
  <si>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</si>
  <si>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</si>
  <si>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</si>
  <si>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</si>
  <si>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</si>
  <si>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</si>
  <si>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</si>
  <si>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</si>
  <si>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</si>
  <si>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</si>
  <si>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</si>
  <si>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</si>
  <si>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</si>
  <si>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</si>
  <si>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</si>
  <si>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</si>
  <si>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</si>
  <si>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</si>
  <si>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</si>
  <si>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</si>
  <si>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</si>
  <si>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</si>
  <si>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</si>
  <si>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</si>
  <si>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</si>
  <si>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</si>
  <si>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</si>
  <si>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</si>
  <si>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</si>
  <si>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</si>
  <si>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</si>
  <si>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</si>
  <si>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</si>
  <si>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</si>
  <si>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</si>
  <si>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</si>
  <si>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</si>
  <si>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</si>
  <si>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</si>
  <si>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</si>
  <si>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</si>
  <si>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</si>
  <si>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</si>
  <si>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</si>
  <si>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</si>
  <si>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</si>
  <si>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</si>
  <si>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</si>
  <si>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</si>
  <si>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</si>
  <si>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</si>
  <si>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</si>
  <si>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</si>
  <si>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</si>
  <si>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</si>
  <si>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</si>
  <si>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</si>
  <si>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</si>
  <si>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</si>
  <si>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</si>
  <si>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</si>
  <si>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</si>
  <si>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</si>
  <si>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</si>
  <si>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</si>
  <si>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</si>
  <si>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</si>
  <si>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</si>
  <si>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</si>
  <si>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</si>
  <si>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</si>
  <si>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</si>
  <si>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</si>
  <si>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</si>
  <si>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</si>
  <si>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</si>
  <si>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</si>
  <si>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</si>
  <si>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</si>
  <si>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</si>
  <si>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</si>
  <si>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</si>
  <si>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</si>
  <si>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</si>
  <si>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</si>
  <si>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</si>
  <si>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</si>
  <si>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</si>
  <si>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</si>
  <si>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</si>
  <si>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</si>
  <si>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</si>
  <si>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</si>
  <si>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</si>
  <si>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</si>
  <si>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</si>
  <si>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</si>
  <si>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</si>
  <si>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</si>
  <si>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</si>
  <si>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</si>
  <si>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</si>
  <si>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</si>
  <si>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</si>
  <si>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</si>
  <si>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</si>
  <si>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</si>
  <si>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</si>
  <si>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</si>
  <si>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</si>
  <si>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</si>
  <si>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</si>
  <si>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</si>
  <si>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</si>
  <si>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</si>
  <si>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</si>
  <si>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</si>
  <si>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</si>
  <si>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</si>
  <si>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</si>
  <si>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</si>
  <si>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</si>
  <si>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</si>
  <si>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</si>
  <si>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</si>
  <si>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</si>
  <si>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</si>
  <si>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</si>
  <si>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</si>
  <si>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</si>
  <si>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</si>
  <si>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</si>
  <si>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</si>
  <si>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</si>
  <si>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</si>
  <si>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</si>
  <si>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</si>
  <si>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</si>
  <si>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</si>
  <si>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</si>
  <si>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</si>
  <si>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</si>
  <si>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</si>
  <si>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</si>
  <si>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</si>
  <si>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</si>
  <si>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</si>
  <si>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</si>
  <si>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</si>
  <si>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</si>
  <si>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</si>
  <si>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</si>
  <si>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</si>
  <si>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</si>
  <si>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</si>
  <si>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</si>
  <si>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</si>
  <si>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</si>
  <si>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</si>
  <si>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</si>
  <si>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</si>
  <si>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</si>
  <si>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</si>
  <si>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</si>
  <si>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</si>
  <si>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</si>
  <si>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</si>
  <si>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</si>
  <si>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</si>
  <si>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</si>
  <si>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</si>
  <si>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</si>
  <si>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</si>
  <si>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</si>
  <si>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</si>
  <si>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</si>
  <si>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</si>
  <si>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</si>
  <si>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</si>
  <si>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</si>
  <si>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</si>
  <si>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</si>
  <si>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</si>
  <si>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</si>
  <si>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</si>
  <si>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</si>
  <si>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</si>
  <si>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</si>
  <si>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</si>
  <si>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</si>
  <si>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</si>
  <si>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</si>
  <si>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</si>
  <si>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</si>
  <si>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</si>
  <si>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</si>
  <si>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</si>
  <si>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</si>
  <si>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</si>
  <si>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</si>
  <si>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</si>
  <si>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</si>
  <si>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</si>
  <si>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</si>
  <si>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</si>
  <si>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</si>
  <si>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</si>
  <si>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</si>
  <si>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</si>
  <si>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</si>
  <si>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</si>
  <si>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</si>
  <si>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</si>
  <si>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</si>
  <si>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</si>
  <si>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</si>
  <si>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</si>
  <si>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</si>
  <si>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</si>
  <si>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</si>
  <si>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</si>
  <si>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</si>
  <si>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</si>
  <si>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</si>
  <si>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</si>
  <si>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</si>
  <si>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</si>
  <si>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</si>
  <si>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</si>
  <si>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</si>
  <si>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</si>
  <si>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</si>
  <si>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</si>
  <si>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</si>
  <si>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</si>
  <si>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</si>
  <si>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</si>
  <si>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</si>
  <si>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</si>
  <si>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</si>
  <si>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</si>
  <si>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</si>
  <si>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</si>
  <si>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</si>
  <si>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</si>
  <si>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</si>
  <si>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</si>
  <si>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</si>
  <si>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</si>
  <si>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</si>
  <si>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</si>
  <si>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</si>
  <si>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</si>
  <si>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</si>
  <si>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</si>
  <si>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</si>
  <si>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</si>
  <si>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</si>
  <si>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</si>
  <si>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</si>
  <si>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</si>
  <si>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</si>
  <si>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</si>
  <si>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</si>
  <si>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</si>
  <si>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</si>
  <si>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</si>
  <si>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</si>
  <si>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</si>
  <si>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</si>
  <si>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</si>
  <si>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</si>
  <si>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</si>
  <si>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</si>
  <si>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</si>
  <si>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</si>
  <si>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</si>
  <si>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</si>
  <si>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</si>
  <si>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</si>
  <si>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</si>
  <si>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</si>
  <si>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</si>
  <si>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</si>
  <si>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</si>
  <si>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</si>
  <si>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</si>
  <si>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</si>
  <si>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</si>
  <si>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</si>
  <si>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</si>
  <si>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</si>
  <si>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</si>
  <si>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</si>
  <si>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</si>
  <si>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</si>
  <si>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</si>
  <si>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</si>
  <si>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</si>
  <si>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</si>
  <si>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</si>
  <si>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</si>
  <si>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</si>
  <si>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</si>
  <si>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</si>
  <si>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</si>
  <si>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</si>
  <si>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</si>
  <si>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</si>
  <si>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</si>
  <si>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</si>
  <si>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</si>
  <si>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</si>
  <si>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</si>
  <si>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</si>
  <si>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</si>
  <si>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</si>
  <si>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</si>
  <si>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</si>
  <si>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</si>
  <si>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</si>
  <si>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</si>
  <si>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</si>
  <si>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</si>
  <si>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</si>
  <si>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</si>
  <si>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</si>
  <si>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</si>
  <si>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</si>
  <si>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</si>
  <si>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</si>
  <si>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</si>
  <si>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</si>
  <si>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</si>
  <si>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</si>
  <si>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</si>
  <si>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</si>
  <si>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</si>
  <si>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</si>
  <si>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</si>
  <si>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</si>
  <si>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</si>
  <si>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</si>
  <si>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</si>
  <si>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</si>
  <si>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</si>
  <si>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</si>
  <si>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</si>
  <si>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</si>
  <si>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</si>
  <si>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</si>
  <si>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</si>
  <si>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</si>
  <si>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</si>
  <si>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</si>
  <si>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</si>
  <si>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</si>
  <si>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</si>
  <si>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</si>
  <si>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</si>
  <si>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</si>
  <si>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</si>
  <si>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</si>
  <si>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</si>
  <si>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</si>
  <si>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</si>
  <si>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</si>
  <si>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</si>
  <si>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</si>
  <si>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</si>
  <si>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</si>
  <si>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</si>
  <si>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</si>
  <si>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</si>
  <si>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</si>
  <si>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</si>
  <si>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</si>
  <si>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</si>
  <si>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</si>
  <si>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</si>
  <si>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</si>
  <si>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</si>
  <si>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</si>
  <si>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</si>
  <si>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</si>
  <si>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</si>
  <si>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</si>
  <si>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</si>
  <si>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</si>
  <si>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</si>
  <si>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</si>
  <si>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</si>
  <si>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</si>
  <si>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</si>
  <si>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</si>
  <si>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</si>
  <si>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</si>
  <si>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</si>
  <si>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</si>
  <si>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</si>
  <si>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</si>
  <si>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</si>
  <si>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</si>
  <si>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</si>
  <si>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</si>
  <si>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</si>
  <si>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</si>
  <si>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</si>
  <si>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</si>
  <si>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</si>
  <si>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</si>
  <si>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</si>
  <si>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</si>
  <si>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</si>
  <si>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</si>
  <si>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</si>
  <si>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</si>
  <si>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</si>
  <si>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</si>
  <si>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</si>
  <si>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</si>
  <si>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</si>
  <si>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</si>
  <si>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</si>
  <si>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</si>
  <si>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</si>
  <si>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</si>
  <si>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</si>
  <si>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</si>
  <si>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</si>
  <si>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</si>
  <si>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</si>
  <si>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</si>
  <si>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</si>
  <si>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</si>
  <si>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</si>
  <si>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</si>
  <si>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</si>
  <si>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</si>
  <si>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</si>
  <si>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</si>
  <si>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</si>
  <si>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</si>
  <si>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</si>
  <si>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</si>
  <si>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</si>
  <si>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</si>
  <si>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</si>
  <si>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</si>
  <si>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</si>
  <si>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</si>
  <si>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</si>
  <si>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</si>
  <si>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</si>
  <si>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</si>
  <si>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</si>
  <si>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</si>
  <si>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</si>
  <si>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</si>
  <si>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</si>
  <si>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</si>
  <si>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</si>
  <si>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</si>
  <si>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</si>
  <si>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</si>
  <si>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</si>
  <si>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</si>
  <si>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</si>
  <si>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</si>
  <si>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</si>
  <si>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</si>
  <si>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</si>
  <si>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</si>
  <si>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</si>
  <si>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</si>
  <si>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</si>
  <si>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</si>
  <si>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</si>
  <si>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</si>
  <si>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</si>
  <si>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</si>
  <si>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</si>
  <si>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</si>
  <si>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</si>
  <si>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</si>
  <si>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</si>
  <si>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</si>
  <si>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</si>
  <si>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</si>
  <si>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</si>
  <si>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</si>
  <si>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</si>
  <si>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</si>
  <si>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</si>
  <si>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</si>
  <si>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</si>
  <si>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</si>
  <si>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</si>
  <si>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</si>
  <si>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</si>
  <si>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</si>
  <si>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</si>
  <si>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</si>
  <si>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</si>
  <si>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</si>
  <si>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</si>
  <si>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</si>
  <si>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</si>
  <si>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</si>
  <si>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</si>
  <si>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</si>
  <si>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</si>
  <si>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</si>
  <si>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</si>
  <si>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</si>
  <si>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</si>
  <si>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</si>
  <si>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</si>
  <si>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</si>
  <si>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</si>
  <si>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</si>
  <si>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</si>
  <si>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</si>
  <si>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</si>
  <si>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</si>
  <si>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</si>
  <si>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</si>
  <si>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</si>
  <si>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</si>
  <si>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</si>
  <si>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</si>
  <si>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</si>
  <si>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</si>
  <si>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</si>
  <si>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</si>
  <si>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</si>
  <si>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</si>
  <si>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</si>
  <si>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</si>
  <si>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</si>
  <si>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</si>
  <si>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</si>
  <si>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</si>
  <si>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</si>
  <si>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</si>
  <si>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</si>
  <si>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</si>
  <si>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</si>
  <si>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</si>
  <si>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</si>
  <si>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</si>
  <si>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</si>
  <si>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</si>
  <si>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</si>
  <si>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</si>
  <si>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</si>
  <si>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</si>
  <si>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</si>
  <si>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</si>
  <si>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</si>
  <si>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</si>
  <si>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</si>
  <si>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</si>
  <si>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</si>
  <si>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</si>
  <si>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</si>
  <si>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</si>
  <si>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</si>
  <si>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</si>
  <si>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</si>
  <si>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</si>
  <si>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</si>
  <si>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</si>
  <si>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</si>
  <si>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</si>
  <si>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</si>
  <si>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</si>
  <si>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</si>
  <si>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</si>
  <si>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</si>
  <si>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</si>
  <si>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</si>
  <si>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</si>
  <si>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</si>
  <si>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</si>
  <si>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</si>
  <si>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</si>
  <si>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</si>
  <si>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</si>
  <si>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</si>
  <si>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</si>
  <si>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</si>
  <si>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</si>
  <si>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</si>
  <si>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</si>
  <si>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</si>
  <si>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</si>
  <si>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</si>
  <si>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</si>
  <si>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</si>
  <si>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</si>
  <si>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</si>
  <si>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</si>
  <si>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</si>
  <si>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</si>
  <si>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</si>
  <si>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</si>
  <si>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</si>
  <si>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</si>
  <si>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</si>
  <si>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</si>
  <si>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</si>
  <si>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</si>
  <si>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</si>
  <si>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</si>
  <si>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</si>
  <si>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</si>
  <si>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</si>
  <si>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</si>
  <si>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</si>
  <si>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</si>
  <si>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</si>
  <si>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</si>
  <si>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</si>
  <si>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</si>
  <si>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</si>
  <si>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</si>
  <si>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</si>
  <si>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</si>
  <si>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</si>
  <si>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</si>
  <si>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</si>
  <si>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</si>
  <si>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</si>
  <si>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</si>
  <si>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</si>
  <si>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</si>
  <si>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</si>
  <si>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</si>
  <si>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</si>
  <si>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</si>
  <si>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</si>
  <si>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</si>
  <si>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</si>
  <si>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</si>
  <si>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</si>
  <si>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</si>
  <si>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</si>
  <si>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</si>
  <si>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</si>
  <si>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</si>
  <si>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</si>
  <si>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</si>
  <si>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</si>
  <si>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</si>
  <si>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</si>
  <si>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</si>
  <si>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</si>
  <si>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</si>
  <si>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</si>
  <si>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</si>
  <si>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</si>
  <si>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</si>
  <si>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</si>
  <si>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</si>
  <si>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</si>
  <si>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</si>
  <si>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</si>
  <si>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</si>
  <si>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</si>
  <si>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</si>
  <si>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</si>
  <si>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</si>
  <si>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</si>
  <si>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</si>
  <si>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</si>
  <si>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</si>
  <si>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</si>
  <si>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</si>
  <si>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</si>
  <si>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</si>
  <si>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</si>
  <si>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</si>
  <si>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</si>
  <si>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</si>
  <si>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</si>
  <si>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</si>
  <si>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</si>
  <si>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</si>
  <si>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</si>
  <si>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</si>
  <si>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</si>
  <si>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</si>
  <si>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</si>
  <si>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</si>
  <si>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</si>
  <si>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</si>
  <si>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</si>
  <si>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</si>
  <si>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</si>
  <si>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</si>
  <si>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</si>
  <si>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</si>
  <si>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</si>
  <si>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</si>
  <si>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</si>
  <si>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</si>
  <si>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</si>
  <si>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</si>
  <si>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</si>
  <si>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</si>
  <si>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</si>
  <si>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</si>
  <si>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</si>
  <si>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</si>
  <si>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</si>
  <si>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</si>
  <si>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</si>
  <si>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</si>
  <si>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</si>
  <si>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</si>
  <si>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</si>
  <si>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</si>
  <si>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</si>
  <si>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</si>
  <si>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</si>
  <si>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</si>
  <si>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</si>
  <si>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</si>
  <si>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</si>
  <si>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</si>
  <si>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</si>
  <si>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</si>
  <si>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</si>
  <si>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</si>
  <si>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</si>
  <si>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</si>
  <si>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</si>
  <si>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</si>
  <si>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</si>
  <si>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</si>
  <si>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</si>
  <si>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</si>
  <si>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</si>
  <si>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</si>
  <si>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</si>
  <si>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</si>
  <si>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</si>
  <si>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</si>
  <si>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</si>
  <si>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</si>
  <si>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</si>
  <si>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</si>
  <si>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</si>
  <si>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</si>
  <si>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</si>
  <si>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</si>
  <si>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</si>
  <si>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</si>
  <si>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</si>
  <si>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</si>
  <si>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</si>
  <si>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</si>
  <si>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</si>
  <si>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</si>
  <si>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</si>
  <si>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</si>
  <si>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</si>
  <si>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</si>
  <si>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</si>
  <si>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</si>
  <si>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</si>
  <si>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</si>
  <si>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</si>
  <si>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</si>
  <si>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</si>
  <si>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</si>
  <si>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</si>
  <si>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</si>
  <si>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</si>
  <si>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</si>
  <si>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</si>
  <si>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</si>
  <si>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</si>
  <si>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</si>
  <si>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</si>
  <si>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</si>
  <si>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</si>
  <si>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</si>
  <si>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</si>
  <si>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</si>
  <si>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</si>
  <si>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</si>
  <si>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</si>
  <si>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</si>
  <si>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</si>
  <si>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</si>
  <si>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</si>
  <si>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</si>
  <si>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</si>
  <si>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</si>
  <si>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</si>
  <si>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</si>
  <si>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</si>
  <si>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</si>
  <si>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</si>
  <si>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</si>
  <si>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</si>
  <si>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</si>
  <si>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</si>
  <si>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</si>
  <si>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</si>
  <si>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</si>
  <si>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</si>
  <si>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</si>
  <si>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</si>
  <si>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</si>
  <si>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</si>
  <si>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</si>
  <si>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</si>
  <si>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</si>
  <si>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</si>
  <si>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</si>
  <si>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</si>
  <si>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</si>
  <si>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</si>
  <si>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</si>
  <si>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</si>
  <si>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</si>
  <si>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</si>
  <si>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</si>
  <si>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</si>
  <si>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</si>
  <si>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</si>
  <si>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</si>
  <si>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</si>
  <si>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</si>
  <si>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</si>
  <si>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</si>
  <si>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</si>
  <si>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</si>
  <si>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</si>
  <si>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</si>
  <si>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</si>
  <si>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</si>
  <si>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</si>
  <si>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</si>
  <si>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</si>
  <si>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</si>
  <si>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</si>
  <si>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</si>
  <si>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</si>
  <si>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</si>
  <si>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</si>
  <si>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</si>
  <si>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</si>
  <si>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</si>
  <si>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</si>
  <si>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</si>
  <si>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</si>
  <si>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</si>
  <si>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</si>
  <si>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</si>
  <si>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</si>
  <si>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</si>
  <si>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</si>
  <si>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</si>
  <si>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</si>
  <si>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</si>
  <si>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</si>
  <si>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</si>
  <si>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</si>
  <si>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</si>
  <si>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</si>
  <si>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</si>
  <si>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</si>
  <si>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</si>
  <si>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</si>
  <si>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</si>
  <si>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</si>
  <si>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</si>
  <si>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</si>
  <si>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</si>
  <si>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</si>
  <si>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</si>
  <si>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</si>
  <si>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</si>
  <si>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</si>
  <si>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</si>
  <si>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</si>
  <si>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</si>
  <si>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</si>
  <si>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</si>
  <si>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</si>
  <si>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</si>
  <si>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</si>
  <si>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</si>
  <si>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</si>
  <si>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</si>
  <si>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</si>
  <si>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</si>
  <si>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</si>
  <si>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</si>
  <si>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</si>
  <si>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</si>
  <si>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</si>
  <si>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</si>
  <si>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</si>
  <si>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</si>
  <si>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</si>
  <si>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</si>
  <si>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</si>
  <si>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</si>
  <si>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</si>
  <si>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</si>
  <si>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</si>
  <si>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</si>
  <si>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</si>
  <si>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</si>
  <si>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</si>
  <si>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</si>
  <si>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</si>
  <si>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</si>
  <si>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</si>
  <si>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</si>
  <si>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</si>
  <si>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</si>
  <si>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</si>
  <si>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</si>
  <si>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</si>
  <si>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</si>
  <si>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</si>
  <si>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</si>
  <si>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</si>
  <si>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</si>
  <si>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</si>
  <si>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</si>
  <si>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</si>
  <si>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</si>
  <si>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</si>
  <si>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</si>
  <si>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</si>
  <si>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</si>
  <si>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</si>
  <si>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</si>
  <si>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</si>
  <si>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</si>
  <si>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</si>
  <si>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</si>
  <si>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</si>
  <si>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</si>
  <si>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</si>
  <si>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</si>
  <si>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</si>
  <si>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</si>
  <si>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</si>
  <si>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</si>
  <si>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</si>
  <si>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</si>
  <si>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</si>
  <si>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</si>
  <si>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</si>
  <si>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</si>
  <si>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</si>
  <si>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</si>
  <si>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</si>
  <si>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</si>
  <si>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</si>
  <si>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</si>
  <si>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</si>
  <si>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</si>
  <si>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</si>
  <si>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</si>
  <si>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</si>
  <si>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</si>
  <si>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</si>
  <si>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</si>
  <si>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</si>
  <si>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</si>
  <si>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</si>
  <si>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</si>
  <si>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</si>
  <si>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</si>
  <si>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</si>
  <si>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</si>
  <si>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</si>
  <si>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</si>
  <si>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</si>
  <si>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</si>
  <si>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</si>
  <si>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</si>
  <si>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</si>
  <si>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</si>
  <si>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</si>
  <si>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</si>
  <si>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</si>
  <si>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</si>
  <si>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</si>
  <si>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</si>
  <si>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</si>
  <si>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</si>
  <si>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</si>
  <si>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</si>
  <si>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</si>
  <si>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</si>
  <si>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</si>
  <si>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</si>
  <si>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</si>
  <si>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</si>
  <si>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</si>
  <si>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</si>
  <si>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</si>
  <si>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</si>
  <si>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</si>
  <si>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</si>
  <si>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</si>
  <si>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</si>
  <si>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</si>
  <si>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</si>
  <si>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</si>
  <si>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</si>
  <si>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</si>
  <si>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</si>
  <si>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</si>
  <si>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</si>
  <si>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</si>
  <si>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</si>
  <si>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</si>
  <si>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</si>
  <si>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</si>
  <si>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</si>
  <si>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</si>
  <si>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</si>
  <si>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</si>
  <si>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</si>
  <si>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</si>
  <si>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</si>
  <si>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</si>
  <si>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</si>
  <si>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</si>
  <si>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</si>
  <si>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</si>
  <si>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</si>
  <si>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</si>
  <si>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</si>
  <si>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</si>
  <si>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</si>
  <si>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</si>
  <si>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</si>
  <si>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</si>
  <si>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</si>
  <si>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</si>
  <si>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</si>
  <si>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</si>
  <si>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</si>
  <si>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</si>
  <si>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</si>
  <si>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</si>
  <si>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</si>
  <si>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</si>
  <si>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</si>
  <si>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</si>
  <si>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</si>
  <si>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</si>
  <si>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</si>
  <si>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</si>
  <si>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</si>
  <si>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</si>
  <si>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</si>
  <si>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</si>
  <si>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</si>
  <si>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</si>
  <si>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</si>
  <si>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</si>
  <si>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</si>
  <si>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</si>
  <si>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</si>
  <si>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</si>
  <si>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</si>
  <si>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</si>
  <si>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</si>
  <si>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</si>
  <si>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</si>
  <si>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</si>
  <si>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</si>
  <si>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</si>
  <si>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</si>
  <si>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</si>
  <si>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</si>
  <si>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</si>
  <si>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</si>
  <si>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</si>
  <si>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</si>
  <si>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</si>
  <si>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</si>
  <si>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</si>
  <si>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</si>
  <si>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</si>
  <si>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</si>
  <si>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</si>
  <si>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</si>
  <si>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</si>
  <si>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</si>
  <si>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</si>
  <si>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</si>
  <si>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</si>
  <si>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</si>
  <si>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</si>
  <si>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</si>
  <si>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</si>
  <si>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</si>
  <si>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</si>
  <si>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</si>
  <si>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</si>
  <si>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</si>
  <si>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</si>
  <si>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</si>
  <si>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</si>
  <si>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</si>
  <si>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</si>
  <si>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</si>
  <si>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</si>
  <si>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</si>
  <si>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</si>
  <si>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</si>
  <si>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</si>
  <si>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</si>
  <si>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</si>
  <si>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</si>
  <si>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</si>
  <si>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</si>
  <si>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</si>
  <si>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</si>
  <si>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</si>
  <si>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</si>
  <si>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</si>
  <si>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</si>
  <si>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</si>
  <si>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</si>
  <si>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</si>
  <si>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</si>
  <si>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</si>
  <si>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</si>
  <si>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</si>
  <si>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</si>
  <si>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</si>
  <si>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</si>
  <si>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</si>
  <si>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</si>
  <si>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</si>
  <si>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</si>
  <si>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</si>
  <si>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</si>
  <si>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</si>
  <si>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</si>
  <si>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</si>
  <si>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</si>
  <si>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</si>
  <si>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</si>
  <si>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</si>
  <si>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</si>
  <si>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</si>
  <si>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</si>
  <si>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</si>
  <si>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</si>
  <si>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</si>
  <si>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</si>
  <si>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</si>
  <si>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</si>
  <si>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</si>
  <si>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</si>
  <si>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</si>
  <si>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</si>
  <si>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</si>
  <si>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</si>
  <si>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</si>
  <si>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</si>
  <si>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</si>
  <si>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</si>
  <si>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</si>
  <si>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</si>
  <si>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</si>
  <si>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</si>
  <si>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</si>
  <si>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</si>
  <si>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</si>
  <si>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</si>
  <si>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</si>
  <si>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</si>
  <si>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</si>
  <si>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</si>
  <si>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</si>
  <si>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</si>
  <si>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</si>
  <si>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</si>
  <si>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</si>
  <si>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</si>
  <si>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</si>
  <si>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</si>
  <si>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</si>
  <si>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</si>
  <si>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</si>
  <si>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</si>
  <si>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</si>
  <si>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</si>
  <si>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</si>
  <si>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</si>
  <si>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</si>
  <si>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</si>
  <si>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</si>
  <si>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</si>
  <si>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</si>
  <si>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</si>
  <si>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</si>
  <si>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</si>
  <si>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</si>
  <si>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</si>
  <si>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</si>
  <si>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</si>
  <si>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</si>
  <si>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</si>
  <si>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</si>
  <si>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</si>
  <si>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</si>
  <si>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</si>
  <si>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</si>
  <si>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</si>
  <si>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</si>
  <si>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</si>
  <si>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</si>
  <si>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</si>
  <si>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</si>
  <si>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</si>
  <si>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</si>
  <si>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</si>
  <si>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</si>
  <si>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</si>
  <si>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</si>
  <si>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</si>
  <si>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</si>
  <si>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</si>
  <si>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</si>
  <si>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</si>
  <si>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</si>
  <si>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</si>
  <si>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</si>
  <si>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</si>
  <si>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</si>
  <si>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</si>
  <si>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</si>
  <si>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</si>
  <si>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</si>
  <si>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</si>
  <si>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</si>
  <si>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</si>
  <si>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</si>
  <si>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</si>
  <si>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</si>
  <si>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</si>
  <si>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</si>
  <si>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</si>
  <si>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</si>
  <si>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</si>
  <si>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</si>
  <si>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</si>
  <si>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</si>
  <si>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</si>
  <si>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</si>
  <si>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</si>
  <si>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</si>
  <si>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</si>
  <si>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</si>
  <si>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</si>
  <si>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</si>
  <si>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</si>
  <si>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</si>
  <si>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</si>
  <si>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</si>
  <si>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</si>
  <si>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</si>
  <si>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</si>
  <si>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</si>
  <si>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</si>
  <si>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</si>
  <si>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</si>
  <si>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</si>
  <si>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</si>
  <si>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</si>
  <si>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</si>
  <si>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</si>
  <si>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</si>
  <si>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</si>
  <si>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</si>
  <si>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</si>
  <si>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</si>
  <si>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</si>
  <si>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</si>
  <si>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</si>
  <si>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</si>
  <si>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</si>
  <si>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</si>
  <si>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</si>
  <si>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</si>
  <si>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</si>
  <si>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</si>
  <si>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</si>
  <si>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</si>
  <si>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</si>
  <si>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</si>
  <si>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</si>
  <si>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</si>
  <si>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</si>
  <si>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</si>
  <si>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</si>
  <si>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</si>
  <si>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</si>
  <si>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</si>
  <si>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</si>
  <si>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</si>
  <si>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</si>
  <si>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</si>
  <si>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</si>
  <si>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</si>
  <si>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</si>
  <si>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</si>
  <si>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</si>
  <si>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</si>
  <si>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</si>
  <si>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</si>
  <si>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</si>
  <si>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</si>
  <si>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</si>
  <si>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</si>
  <si>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</si>
  <si>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</si>
  <si>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</si>
  <si>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</si>
  <si>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</si>
  <si>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</si>
  <si>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</si>
  <si>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</si>
  <si>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</si>
  <si>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</si>
  <si>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</si>
  <si>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</si>
  <si>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</si>
  <si>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</si>
  <si>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</si>
  <si>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</si>
  <si>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</si>
  <si>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</si>
  <si>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</si>
  <si>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</si>
  <si>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</si>
  <si>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</si>
  <si>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</si>
  <si>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</si>
  <si>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</si>
  <si>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</si>
  <si>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</si>
  <si>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</si>
  <si>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</si>
  <si>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</si>
  <si>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</si>
  <si>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</si>
  <si>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</si>
  <si>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</si>
  <si>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</si>
  <si>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</si>
  <si>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</si>
  <si>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</si>
  <si>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</si>
  <si>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</si>
  <si>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</si>
  <si>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</si>
  <si>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</si>
  <si>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</si>
  <si>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</si>
  <si>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</si>
  <si>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</si>
  <si>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</si>
  <si>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</si>
  <si>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</si>
  <si>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</si>
  <si>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</si>
  <si>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</si>
  <si>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</si>
  <si>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</si>
  <si>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</si>
  <si>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</si>
  <si>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</si>
  <si>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</si>
  <si>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</si>
  <si>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</si>
  <si>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</si>
  <si>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</si>
  <si>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</si>
  <si>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</si>
  <si>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</si>
  <si>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</si>
  <si>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</si>
  <si>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</si>
  <si>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</si>
  <si>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</si>
  <si>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</si>
  <si>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</si>
  <si>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</si>
  <si>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</si>
  <si>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</si>
  <si>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</si>
  <si>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</si>
  <si>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</si>
  <si>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</si>
  <si>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</si>
  <si>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</si>
  <si>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</si>
  <si>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</si>
  <si>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</si>
  <si>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</si>
  <si>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</si>
  <si>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</si>
  <si>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</si>
  <si>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</si>
  <si>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</si>
  <si>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</si>
  <si>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</si>
  <si>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</si>
  <si>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</si>
  <si>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</si>
  <si>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</si>
  <si>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</si>
  <si>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</si>
  <si>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</si>
  <si>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</si>
  <si>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</si>
  <si>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</si>
  <si>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</si>
  <si>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</si>
  <si>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</si>
  <si>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</si>
  <si>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</si>
  <si>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</si>
  <si>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</si>
  <si>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</si>
  <si>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</si>
  <si>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</si>
  <si>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</si>
  <si>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</si>
  <si>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</si>
  <si>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</si>
  <si>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</si>
  <si>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</si>
  <si>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</si>
  <si>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</si>
  <si>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</si>
  <si>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</si>
  <si>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</si>
  <si>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</si>
  <si>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</si>
  <si>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</si>
  <si>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</si>
  <si>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</si>
  <si>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</si>
  <si>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</si>
  <si>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</si>
  <si>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</si>
  <si>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</si>
  <si>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</si>
  <si>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</si>
  <si>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</si>
  <si>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</si>
  <si>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</si>
  <si>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</si>
  <si>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</si>
  <si>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</si>
  <si>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</si>
  <si>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</si>
  <si>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</si>
  <si>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</si>
  <si>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</si>
  <si>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</si>
  <si>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</si>
  <si>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</si>
  <si>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</si>
  <si>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</si>
  <si>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</si>
  <si>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</si>
  <si>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</si>
  <si>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</si>
  <si>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</si>
  <si>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</si>
  <si>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</si>
  <si>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</si>
  <si>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</si>
  <si>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</si>
  <si>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</si>
  <si>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</si>
  <si>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</si>
  <si>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</si>
  <si>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</si>
  <si>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</si>
  <si>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</si>
  <si>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</si>
  <si>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</si>
  <si>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</si>
  <si>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</si>
  <si>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</si>
  <si>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</si>
  <si>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</si>
  <si>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</si>
  <si>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</si>
  <si>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</si>
  <si>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</si>
  <si>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</si>
  <si>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</si>
  <si>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</si>
  <si>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</si>
  <si>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</si>
  <si>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</si>
  <si>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</si>
  <si>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</si>
  <si>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</si>
  <si>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</si>
  <si>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</si>
  <si>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</si>
  <si>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</si>
  <si>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</si>
  <si>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</si>
  <si>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</si>
  <si>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</si>
  <si>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</si>
  <si>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</si>
  <si>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</si>
  <si>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</si>
  <si>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</si>
  <si>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</si>
  <si>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</si>
  <si>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</si>
  <si>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</si>
  <si>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</si>
  <si>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</si>
  <si>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</si>
  <si>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</si>
  <si>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</si>
  <si>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</si>
  <si>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</si>
  <si>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</si>
  <si>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</si>
  <si>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</si>
  <si>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</si>
  <si>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</si>
  <si>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</si>
  <si>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</si>
  <si>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</si>
  <si>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</si>
  <si>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</si>
  <si>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</si>
  <si>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</si>
  <si>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</si>
  <si>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</si>
  <si>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</si>
  <si>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</si>
  <si>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</si>
  <si>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</si>
  <si>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</si>
  <si>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</si>
  <si>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</si>
  <si>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</si>
  <si>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</si>
  <si>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</si>
  <si>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</si>
  <si>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</si>
  <si>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</si>
  <si>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</si>
  <si>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</si>
  <si>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</si>
  <si>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</si>
  <si>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</si>
  <si>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</si>
  <si>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</si>
  <si>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</si>
  <si>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</si>
  <si>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</si>
  <si>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</si>
  <si>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</si>
  <si>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</si>
  <si>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</si>
  <si>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</si>
  <si>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</si>
  <si>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</si>
  <si>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</si>
  <si>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</si>
  <si>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</si>
  <si>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</si>
  <si>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</si>
  <si>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</si>
  <si>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</si>
  <si>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</si>
  <si>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</si>
  <si>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</si>
  <si>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</si>
  <si>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</si>
  <si>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</si>
  <si>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</si>
  <si>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</si>
  <si>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</si>
  <si>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</si>
  <si>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</si>
  <si>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</si>
  <si>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</si>
  <si>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</si>
  <si>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</si>
  <si>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</si>
  <si>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</si>
  <si>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</si>
  <si>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</si>
  <si>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</si>
  <si>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</si>
  <si>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</si>
  <si>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</si>
  <si>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</si>
  <si>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</si>
  <si>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</si>
  <si>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</si>
  <si>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</si>
  <si>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</si>
  <si>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</si>
  <si>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</si>
  <si>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</si>
  <si>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</si>
  <si>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</si>
  <si>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</si>
  <si>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</si>
  <si>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</si>
  <si>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</si>
  <si>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</si>
  <si>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</si>
  <si>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</si>
  <si>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</si>
  <si>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</si>
  <si>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</si>
  <si>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</si>
  <si>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</si>
  <si>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</si>
  <si>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</si>
  <si>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</si>
  <si>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</si>
  <si>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</si>
  <si>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</si>
  <si>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</si>
  <si>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</si>
  <si>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</si>
  <si>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</si>
  <si>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</si>
  <si>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</si>
  <si>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</si>
  <si>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</si>
  <si>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</si>
  <si>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</si>
  <si>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</si>
  <si>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</si>
  <si>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</si>
  <si>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</si>
  <si>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</si>
  <si>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</si>
  <si>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</si>
  <si>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</si>
  <si>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</si>
  <si>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</si>
  <si>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</si>
  <si>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</si>
  <si>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</si>
  <si>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</si>
  <si>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</si>
  <si>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</si>
  <si>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</si>
  <si>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</si>
  <si>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</si>
  <si>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</si>
  <si>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</si>
  <si>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</si>
  <si>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</si>
  <si>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</si>
  <si>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</si>
  <si>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</si>
  <si>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</si>
  <si>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</si>
  <si>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</si>
  <si>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</si>
  <si>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</si>
  <si>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</si>
  <si>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</si>
  <si>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</si>
  <si>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</si>
  <si>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</si>
  <si>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</si>
  <si>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</si>
  <si>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</si>
  <si>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</si>
  <si>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</si>
  <si>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</si>
  <si>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</si>
  <si>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</si>
  <si>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</si>
  <si>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</si>
  <si>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</si>
  <si>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</si>
  <si>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</si>
  <si>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</si>
  <si>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</si>
  <si>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</si>
  <si>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</si>
  <si>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</si>
  <si>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</si>
  <si>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</si>
  <si>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</si>
  <si>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</si>
  <si>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</si>
  <si>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</si>
  <si>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</si>
  <si>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</si>
  <si>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</si>
  <si>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</si>
  <si>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</si>
  <si>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</si>
  <si>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</si>
  <si>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</si>
  <si>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</si>
  <si>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</si>
  <si>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</si>
  <si>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</si>
  <si>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</si>
  <si>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</si>
  <si>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</si>
  <si>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</si>
  <si>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</si>
  <si>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</si>
  <si>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</si>
  <si>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</si>
  <si>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</si>
  <si>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</si>
  <si>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</si>
  <si>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</si>
  <si>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</si>
  <si>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</si>
  <si>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</si>
  <si>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</si>
  <si>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</si>
  <si>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</si>
  <si>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</si>
  <si>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</si>
  <si>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</si>
  <si>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</si>
  <si>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</si>
  <si>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</si>
  <si>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</si>
  <si>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</si>
  <si>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</si>
  <si>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</si>
  <si>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</si>
  <si>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</si>
  <si>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</si>
  <si>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</si>
  <si>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</si>
  <si>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</si>
  <si>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</si>
  <si>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</si>
  <si>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</si>
  <si>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</si>
  <si>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</si>
  <si>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</si>
  <si>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</si>
  <si>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</si>
  <si>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</si>
  <si>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</si>
  <si>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</si>
  <si>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</si>
  <si>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</si>
  <si>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</si>
  <si>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</si>
  <si>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</si>
  <si>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</si>
  <si>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</si>
  <si>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</si>
  <si>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</si>
  <si>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</si>
  <si>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</si>
  <si>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</si>
  <si>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</si>
  <si>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</si>
  <si>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</si>
  <si>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</si>
  <si>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</si>
  <si>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</si>
  <si>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</si>
  <si>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</si>
  <si>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</si>
  <si>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</si>
  <si>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</si>
  <si>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</si>
  <si>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</si>
  <si>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</si>
  <si>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</si>
  <si>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</si>
  <si>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</si>
  <si>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</si>
  <si>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</si>
  <si>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</si>
  <si>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</si>
  <si>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</si>
  <si>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</si>
  <si>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</si>
  <si>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</si>
  <si>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</si>
  <si>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</si>
  <si>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</si>
  <si>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</si>
  <si>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</si>
  <si>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</si>
  <si>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</si>
  <si>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</si>
  <si>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</si>
  <si>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</si>
  <si>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</si>
  <si>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</si>
  <si>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</si>
  <si>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</si>
  <si>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</si>
  <si>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</si>
  <si>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</si>
  <si>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</si>
  <si>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</si>
  <si>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</si>
  <si>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</si>
  <si>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</si>
  <si>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</si>
  <si>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</si>
  <si>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</si>
  <si>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</si>
  <si>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</si>
  <si>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</si>
  <si>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</si>
  <si>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</si>
  <si>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</si>
  <si>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</si>
  <si>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</si>
  <si>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</si>
  <si>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</si>
  <si>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</si>
  <si>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</si>
  <si>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</si>
  <si>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</si>
  <si>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</si>
  <si>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</si>
  <si>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</si>
  <si>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</si>
  <si>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</si>
  <si>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</si>
  <si>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</si>
  <si>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</si>
  <si>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</si>
  <si>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</si>
  <si>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</si>
  <si>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</si>
  <si>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</si>
  <si>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</si>
  <si>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</si>
  <si>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</si>
  <si>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</si>
  <si>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</si>
  <si>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</si>
  <si>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</si>
  <si>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</si>
  <si>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</si>
  <si>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</si>
  <si>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</si>
  <si>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</si>
  <si>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</si>
  <si>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</si>
  <si>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</si>
  <si>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</si>
  <si>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</si>
  <si>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</si>
  <si>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</si>
  <si>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</si>
  <si>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</si>
  <si>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</si>
  <si>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</si>
  <si>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</si>
  <si>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</si>
  <si>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</si>
  <si>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</si>
  <si>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</si>
  <si>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</si>
  <si>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</si>
  <si>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</si>
  <si>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</si>
  <si>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</si>
  <si>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</si>
  <si>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</si>
  <si>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</si>
  <si>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</si>
  <si>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</si>
  <si>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</si>
  <si>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</si>
  <si>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</si>
  <si>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</si>
  <si>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</si>
  <si>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</si>
  <si>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</si>
  <si>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</si>
  <si>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</si>
  <si>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</si>
  <si>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</si>
  <si>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</si>
  <si>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</si>
  <si>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</si>
  <si>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</si>
  <si>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</si>
  <si>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</si>
  <si>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</si>
  <si>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</si>
  <si>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</si>
  <si>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</si>
  <si>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</si>
  <si>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</si>
  <si>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</si>
  <si>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</si>
  <si>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</si>
  <si>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</si>
  <si>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</si>
  <si>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</si>
  <si>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</si>
  <si>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</si>
  <si>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</si>
  <si>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</si>
  <si>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</si>
  <si>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</si>
  <si>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</si>
  <si>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</si>
  <si>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</si>
  <si>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</si>
  <si>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</si>
  <si>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</si>
  <si>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</si>
  <si>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</si>
  <si>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</si>
  <si>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</si>
  <si>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</si>
  <si>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</si>
  <si>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</si>
  <si>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</si>
  <si>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</si>
  <si>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</si>
  <si>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</si>
  <si>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</si>
  <si>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</si>
  <si>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</si>
  <si>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</si>
  <si>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</si>
  <si>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</si>
  <si>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</si>
  <si>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</si>
  <si>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</si>
  <si>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</si>
  <si>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</si>
  <si>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</si>
  <si>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</si>
  <si>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</si>
  <si>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</si>
  <si>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</si>
  <si>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</si>
  <si>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</si>
  <si>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</si>
  <si>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</si>
  <si>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</si>
  <si>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</si>
  <si>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</si>
  <si>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</si>
  <si>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</si>
  <si>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</si>
  <si>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</si>
  <si>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</si>
  <si>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</si>
  <si>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</si>
  <si>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</si>
  <si>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</si>
  <si>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</si>
  <si>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</si>
  <si>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</si>
  <si>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</si>
  <si>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</si>
  <si>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</si>
  <si>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</si>
  <si>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</si>
  <si>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</si>
  <si>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</si>
  <si>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</si>
  <si>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</si>
  <si>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</si>
  <si>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</si>
  <si>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</si>
  <si>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</si>
  <si>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</si>
  <si>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</si>
  <si>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</si>
  <si>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</si>
  <si>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</si>
  <si>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</si>
  <si>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</si>
  <si>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</si>
  <si>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</si>
  <si>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</si>
  <si>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</si>
  <si>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</si>
  <si>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</si>
  <si>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</si>
  <si>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</si>
  <si>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</si>
  <si>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</si>
  <si>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</si>
  <si>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</si>
  <si>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</si>
  <si>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</si>
  <si>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</si>
  <si>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</si>
  <si>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</si>
  <si>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</si>
  <si>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</si>
  <si>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</si>
  <si>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</si>
  <si>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</si>
  <si>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</si>
  <si>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</si>
  <si>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</si>
  <si>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</si>
  <si>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</si>
  <si>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</si>
  <si>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</si>
  <si>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</si>
  <si>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</si>
  <si>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</si>
  <si>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</si>
  <si>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</si>
  <si>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</si>
  <si>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</si>
  <si>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</si>
  <si>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</si>
  <si>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</si>
  <si>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</si>
  <si>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</si>
  <si>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</si>
  <si>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</si>
  <si>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</si>
  <si>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</si>
  <si>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</si>
  <si>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</si>
  <si>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</si>
  <si>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</si>
  <si>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</si>
  <si>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</si>
  <si>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</si>
  <si>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</si>
  <si>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</si>
  <si>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</si>
  <si>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</si>
  <si>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</si>
  <si>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</si>
  <si>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</si>
  <si>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</si>
  <si>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</si>
  <si>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</si>
  <si>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</si>
  <si>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</si>
  <si>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</si>
  <si>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</si>
  <si>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</si>
  <si>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</si>
  <si>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</si>
  <si>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</si>
  <si>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</si>
  <si>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</si>
  <si>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</si>
  <si>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</si>
  <si>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</si>
  <si>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</si>
  <si>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</si>
  <si>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</si>
  <si>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</si>
  <si>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</si>
  <si>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</si>
  <si>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</si>
  <si>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</si>
  <si>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</si>
  <si>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</si>
  <si>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</si>
  <si>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</si>
  <si>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</si>
  <si>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</si>
  <si>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</si>
  <si>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</si>
  <si>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</si>
  <si>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</si>
  <si>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</si>
  <si>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</si>
  <si>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</si>
  <si>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</si>
  <si>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</si>
  <si>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</si>
  <si>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</si>
  <si>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</si>
  <si>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</si>
  <si>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</si>
  <si>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</si>
  <si>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</si>
  <si>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</si>
  <si>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</si>
  <si>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</si>
  <si>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</si>
  <si>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</si>
  <si>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</si>
  <si>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</si>
  <si>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</si>
  <si>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</si>
  <si>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</si>
  <si>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</si>
  <si>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</si>
  <si>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</si>
  <si>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</si>
  <si>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</si>
  <si>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</si>
  <si>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</si>
  <si>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</si>
  <si>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</si>
  <si>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</si>
  <si>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</si>
  <si>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</si>
  <si>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</si>
  <si>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</si>
  <si>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</si>
  <si>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</si>
  <si>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</si>
  <si>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</si>
  <si>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</si>
  <si>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</si>
  <si>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</si>
  <si>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</si>
  <si>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</si>
  <si>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</si>
  <si>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</si>
  <si>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</si>
  <si>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</si>
  <si>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</si>
  <si>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</si>
  <si>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</si>
  <si>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</si>
  <si>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</si>
  <si>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</si>
  <si>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</si>
  <si>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</si>
  <si>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</si>
  <si>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</si>
  <si>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</si>
  <si>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</si>
  <si>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</si>
  <si>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</si>
  <si>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</si>
  <si>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</si>
  <si>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</si>
  <si>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</si>
  <si>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</si>
  <si>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</si>
  <si>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</si>
  <si>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</si>
  <si>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</si>
  <si>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</si>
  <si>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</si>
  <si>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</si>
  <si>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</si>
  <si>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</si>
  <si>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</si>
  <si>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</si>
  <si>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</si>
  <si>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</si>
  <si>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</si>
  <si>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</si>
  <si>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</si>
  <si>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</si>
  <si>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</si>
  <si>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</si>
  <si>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</si>
  <si>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</si>
  <si>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</si>
  <si>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</si>
  <si>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</si>
  <si>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</si>
  <si>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</si>
  <si>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</si>
  <si>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</si>
  <si>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</si>
  <si>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</si>
  <si>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</si>
  <si>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</si>
  <si>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</si>
  <si>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</si>
  <si>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</si>
  <si>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</si>
  <si>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</si>
  <si>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</si>
  <si>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</si>
  <si>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</si>
  <si>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</si>
  <si>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</si>
  <si>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</si>
  <si>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</si>
  <si>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</si>
  <si>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</si>
  <si>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</si>
  <si>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</si>
  <si>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</si>
  <si>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</si>
  <si>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</si>
  <si>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</si>
  <si>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</si>
  <si>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</si>
  <si>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</si>
  <si>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</si>
  <si>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</si>
  <si>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</si>
  <si>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</si>
  <si>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</si>
  <si>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</si>
  <si>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</si>
  <si>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</si>
  <si>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</si>
  <si>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</si>
  <si>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</si>
  <si>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</si>
  <si>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</si>
  <si>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</si>
  <si>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</si>
  <si>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</si>
  <si>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</si>
  <si>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</si>
  <si>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</si>
  <si>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</si>
  <si>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</si>
  <si>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</si>
  <si>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</si>
  <si>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</si>
  <si>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</si>
  <si>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</si>
  <si>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</si>
  <si>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</si>
  <si>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</si>
  <si>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</si>
  <si>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</si>
  <si>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</si>
  <si>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</si>
  <si>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</si>
  <si>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</si>
  <si>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</si>
  <si>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</si>
  <si>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</si>
  <si>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</si>
  <si>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</si>
  <si>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</si>
  <si>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</si>
  <si>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</si>
  <si>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</si>
  <si>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</si>
  <si>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</si>
  <si>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</si>
  <si>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</si>
  <si>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</si>
  <si>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</si>
  <si>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</si>
  <si>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</si>
  <si>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</si>
  <si>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</si>
  <si>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</si>
  <si>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</si>
  <si>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</si>
  <si>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</si>
  <si>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</si>
  <si>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</si>
  <si>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</si>
  <si>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</si>
  <si>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</si>
  <si>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</si>
  <si>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</si>
  <si>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</si>
  <si>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</si>
  <si>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</si>
  <si>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</si>
  <si>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</si>
  <si>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</si>
  <si>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</si>
  <si>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</si>
  <si>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</si>
  <si>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</si>
  <si>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</si>
  <si>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</si>
  <si>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</si>
  <si>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</si>
  <si>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</si>
  <si>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</si>
  <si>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</si>
  <si>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</si>
  <si>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</si>
  <si>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</si>
  <si>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</si>
  <si>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</si>
  <si>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</si>
  <si>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</si>
  <si>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</si>
  <si>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</si>
  <si>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</si>
  <si>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</si>
  <si>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</si>
  <si>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</si>
  <si>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</si>
  <si>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</si>
  <si>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</si>
  <si>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</si>
  <si>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</si>
  <si>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</si>
  <si>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</si>
  <si>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</si>
  <si>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</si>
  <si>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</si>
  <si>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</si>
  <si>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</si>
  <si>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</si>
  <si>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</si>
  <si>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</si>
  <si>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</si>
  <si>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</si>
  <si>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</si>
  <si>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</si>
  <si>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</si>
  <si>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</si>
  <si>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</si>
  <si>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</si>
  <si>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</si>
  <si>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</si>
  <si>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</si>
  <si>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</si>
  <si>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</si>
  <si>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</si>
  <si>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</si>
  <si>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</si>
  <si>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</si>
  <si>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</si>
  <si>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</si>
  <si>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</si>
  <si>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</si>
  <si>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</si>
  <si>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</si>
  <si>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</si>
  <si>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</si>
  <si>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</si>
  <si>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</si>
  <si>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</si>
  <si>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</si>
  <si>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</si>
  <si>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</si>
  <si>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</si>
  <si>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</si>
  <si>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</si>
  <si>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</si>
  <si>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</si>
  <si>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</si>
  <si>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</si>
  <si>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</si>
  <si>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</si>
  <si>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</si>
  <si>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</si>
  <si>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</si>
  <si>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</si>
  <si>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</si>
  <si>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</si>
  <si>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</si>
  <si>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</si>
  <si>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</si>
  <si>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</si>
  <si>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</si>
  <si>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</si>
  <si>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</si>
  <si>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</si>
  <si>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</si>
  <si>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</si>
  <si>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</si>
  <si>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</si>
  <si>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</si>
  <si>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</si>
  <si>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</si>
  <si>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</si>
  <si>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</si>
  <si>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</si>
  <si>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</si>
  <si>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</si>
  <si>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</si>
  <si>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</si>
  <si>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</si>
  <si>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</si>
  <si>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</si>
  <si>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</si>
  <si>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</si>
  <si>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</si>
  <si>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</si>
  <si>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</si>
  <si>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</si>
  <si>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</si>
  <si>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</si>
  <si>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</si>
  <si>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</si>
  <si>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</si>
  <si>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</si>
  <si>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</si>
  <si>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</si>
  <si>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</si>
  <si>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</si>
  <si>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</si>
  <si>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</si>
  <si>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</si>
  <si>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</si>
  <si>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</si>
  <si>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</si>
  <si>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</si>
  <si>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</si>
  <si>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</si>
  <si>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</si>
  <si>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</si>
  <si>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</si>
  <si>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</si>
  <si>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</si>
  <si>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</si>
  <si>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</si>
  <si>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</si>
  <si>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</si>
  <si>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</si>
  <si>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</si>
  <si>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</si>
  <si>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</si>
  <si>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</si>
  <si>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</si>
  <si>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</si>
  <si>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</si>
  <si>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</si>
  <si>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</si>
  <si>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</si>
  <si>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</si>
  <si>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</si>
  <si>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</si>
  <si>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</si>
  <si>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</si>
  <si>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</si>
  <si>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</si>
  <si>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</si>
  <si>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</si>
  <si>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</si>
  <si>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</si>
  <si>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</si>
  <si>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</si>
  <si>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</si>
  <si>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</si>
  <si>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</si>
  <si>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</si>
  <si>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</si>
  <si>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</si>
  <si>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</si>
  <si>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</si>
  <si>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</si>
  <si>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</si>
  <si>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</si>
  <si>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</si>
  <si>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</si>
  <si>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</si>
  <si>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</si>
  <si>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</si>
  <si>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</si>
  <si>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</si>
  <si>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</si>
  <si>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</si>
  <si>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</si>
  <si>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</si>
  <si>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</si>
  <si>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</si>
  <si>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</si>
  <si>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</si>
  <si>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</si>
  <si>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</si>
  <si>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</si>
  <si>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</si>
  <si>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</si>
  <si>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</si>
  <si>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</si>
  <si>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</si>
  <si>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</si>
  <si>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</si>
  <si>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</si>
  <si>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</si>
  <si>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</si>
  <si>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</si>
  <si>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</si>
  <si>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</si>
  <si>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</si>
  <si>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</si>
  <si>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</si>
  <si>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</si>
  <si>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</si>
  <si>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</si>
  <si>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</si>
  <si>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</si>
  <si>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</si>
  <si>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</si>
  <si>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</si>
  <si>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</si>
  <si>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</si>
  <si>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</si>
  <si>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</si>
  <si>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</si>
  <si>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</si>
  <si>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</si>
  <si>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</si>
  <si>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</si>
  <si>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</si>
  <si>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</si>
  <si>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</si>
  <si>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</si>
  <si>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</si>
  <si>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</si>
  <si>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</si>
  <si>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</si>
  <si>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</si>
  <si>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</si>
  <si>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</si>
  <si>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</si>
  <si>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</si>
  <si>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</si>
  <si>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</si>
  <si>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</si>
  <si>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</si>
  <si>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</si>
  <si>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</si>
  <si>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</si>
  <si>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</si>
  <si>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</si>
  <si>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</si>
  <si>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</si>
  <si>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</si>
  <si>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</si>
  <si>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</si>
  <si>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</si>
  <si>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</si>
  <si>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</si>
  <si>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</si>
  <si>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</si>
  <si>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</si>
  <si>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</si>
  <si>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</si>
  <si>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</si>
  <si>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</si>
  <si>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</si>
  <si>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</si>
  <si>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</si>
  <si>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</si>
  <si>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</si>
  <si>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</si>
  <si>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</si>
  <si>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</si>
  <si>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</si>
  <si>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</si>
  <si>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</si>
  <si>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</si>
  <si>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</si>
  <si>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</si>
  <si>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</si>
  <si>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</si>
  <si>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</si>
  <si>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</si>
  <si>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</si>
  <si>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</si>
  <si>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</si>
  <si>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</si>
  <si>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</si>
  <si>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</si>
  <si>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</si>
  <si>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</si>
  <si>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</si>
  <si>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</si>
  <si>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</si>
  <si>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</si>
  <si>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</si>
  <si>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</si>
  <si>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</si>
  <si>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</si>
  <si>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</si>
  <si>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</si>
  <si>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</si>
  <si>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</si>
  <si>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</si>
  <si>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</si>
  <si>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</si>
  <si>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</si>
  <si>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</si>
  <si>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</si>
  <si>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</si>
  <si>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</si>
  <si>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</si>
  <si>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</si>
  <si>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</si>
  <si>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</si>
  <si>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</si>
  <si>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</si>
  <si>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</si>
  <si>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</si>
  <si>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</si>
  <si>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</si>
  <si>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</si>
  <si>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</si>
  <si>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</si>
  <si>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</si>
  <si>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</si>
  <si>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</si>
  <si>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</si>
  <si>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</si>
  <si>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</si>
  <si>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</si>
  <si>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</si>
  <si>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</si>
  <si>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</si>
  <si>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</si>
  <si>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</si>
  <si>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</si>
  <si>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</si>
  <si>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</si>
  <si>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</si>
  <si>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</si>
  <si>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</si>
  <si>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</si>
  <si>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</si>
  <si>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</si>
  <si>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</si>
  <si>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</si>
  <si>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</si>
  <si>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</si>
  <si>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</si>
  <si>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</si>
  <si>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</si>
  <si>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</si>
  <si>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</si>
  <si>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</si>
  <si>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</si>
  <si>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</si>
  <si>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</si>
  <si>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</si>
  <si>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</si>
  <si>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</si>
  <si>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</si>
  <si>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</si>
  <si>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</si>
  <si>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</si>
  <si>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</si>
  <si>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</si>
  <si>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</si>
  <si>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</si>
  <si>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</si>
  <si>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</si>
  <si>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</si>
  <si>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</si>
  <si>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</si>
  <si>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</si>
  <si>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</si>
  <si>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</si>
  <si>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</si>
  <si>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</si>
  <si>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</si>
  <si>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</si>
  <si>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</si>
  <si>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</si>
  <si>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</si>
  <si>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</si>
  <si>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</si>
  <si>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</si>
  <si>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</si>
  <si>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</si>
  <si>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</si>
  <si>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</si>
  <si>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</si>
  <si>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</si>
  <si>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</si>
  <si>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</si>
  <si>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</si>
  <si>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</si>
  <si>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</si>
  <si>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</si>
  <si>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</si>
  <si>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</si>
  <si>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</si>
  <si>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</si>
  <si>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</si>
  <si>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</si>
  <si>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</si>
  <si>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</si>
  <si>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</si>
  <si>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</si>
  <si>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</si>
  <si>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</si>
  <si>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</si>
  <si>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</si>
  <si>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</si>
  <si>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</si>
  <si>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</si>
  <si>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</si>
  <si>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</si>
  <si>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</si>
  <si>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</si>
  <si>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</si>
  <si>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</si>
  <si>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</si>
  <si>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</si>
  <si>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</si>
  <si>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</si>
  <si>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</si>
  <si>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</si>
  <si>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</si>
  <si>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</si>
  <si>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</si>
  <si>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</si>
  <si>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</si>
  <si>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</si>
  <si>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</si>
  <si>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</si>
  <si>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</si>
  <si>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</si>
  <si>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</si>
  <si>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</si>
  <si>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</si>
  <si>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</si>
  <si>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</si>
  <si>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</si>
  <si>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</si>
  <si>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</si>
  <si>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</si>
  <si>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</si>
  <si>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</si>
  <si>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</si>
  <si>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</si>
  <si>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</si>
  <si>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</si>
  <si>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</si>
  <si>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</si>
  <si>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</si>
  <si>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</si>
  <si>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</si>
  <si>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</si>
  <si>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</si>
  <si>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</si>
  <si>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</si>
  <si>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</si>
  <si>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</si>
  <si>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</si>
  <si>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</si>
  <si>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</si>
  <si>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</si>
  <si>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</si>
  <si>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</si>
  <si>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</si>
  <si>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</si>
  <si>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</si>
  <si>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</si>
  <si>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</si>
  <si>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</si>
  <si>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</si>
  <si>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</si>
  <si>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</si>
  <si>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</si>
  <si>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</si>
  <si>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</si>
  <si>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</si>
  <si>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</si>
  <si>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</si>
  <si>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</si>
  <si>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</si>
  <si>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</si>
  <si>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</si>
  <si>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</si>
  <si>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</si>
  <si>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</si>
  <si>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</si>
  <si>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</si>
  <si>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</si>
  <si>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</si>
  <si>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</si>
  <si>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</si>
  <si>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</si>
  <si>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</si>
  <si>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</si>
  <si>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</si>
  <si>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</si>
  <si>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</si>
  <si>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</si>
  <si>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</si>
  <si>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</si>
  <si>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</si>
  <si>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</si>
  <si>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</si>
  <si>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</si>
  <si>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</si>
  <si>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</si>
  <si>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</si>
  <si>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</si>
  <si>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</si>
  <si>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</si>
  <si>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</si>
  <si>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</si>
  <si>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</si>
  <si>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</si>
  <si>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</si>
  <si>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</si>
  <si>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</si>
  <si>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</si>
  <si>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</si>
  <si>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</si>
  <si>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</si>
  <si>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</si>
  <si>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</si>
  <si>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</si>
  <si>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</si>
  <si>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</si>
  <si>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</si>
  <si>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</si>
  <si>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</si>
  <si>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</si>
  <si>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</si>
  <si>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</si>
  <si>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</si>
  <si>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</si>
  <si>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</si>
  <si>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</si>
  <si>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</si>
  <si>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</si>
  <si>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</si>
  <si>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</si>
  <si>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</si>
  <si>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</si>
  <si>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</si>
  <si>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</si>
  <si>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</si>
  <si>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</si>
  <si>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</si>
  <si>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</si>
  <si>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</si>
  <si>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</si>
  <si>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</si>
  <si>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</si>
  <si>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</si>
  <si>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</si>
  <si>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</si>
  <si>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</si>
  <si>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</si>
  <si>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</si>
  <si>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</si>
  <si>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</si>
  <si>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</si>
  <si>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</si>
  <si>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</si>
  <si>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</si>
  <si>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</si>
  <si>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</si>
  <si>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</si>
  <si>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</si>
  <si>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</si>
  <si>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</si>
  <si>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</si>
  <si>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</si>
  <si>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</si>
  <si>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</si>
  <si>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</si>
  <si>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</si>
  <si>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</si>
  <si>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</si>
  <si>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</si>
  <si>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</si>
  <si>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</si>
  <si>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</si>
  <si>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</si>
  <si>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</si>
  <si>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</si>
  <si>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</si>
  <si>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</si>
  <si>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</si>
  <si>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</si>
  <si>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</si>
  <si>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</si>
  <si>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</si>
  <si>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</si>
  <si>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</si>
  <si>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</si>
  <si>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</si>
  <si>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</si>
  <si>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</si>
  <si>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</si>
  <si>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</si>
  <si>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</si>
  <si>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</si>
  <si>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</si>
  <si>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</si>
  <si>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</si>
  <si>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</si>
  <si>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</si>
  <si>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</si>
  <si>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</si>
  <si>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</si>
  <si>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</si>
  <si>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</si>
  <si>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</si>
  <si>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</si>
  <si>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</si>
  <si>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</si>
  <si>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</si>
  <si>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</si>
  <si>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</si>
  <si>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</si>
  <si>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</si>
  <si>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</si>
  <si>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</si>
  <si>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</si>
  <si>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</si>
  <si>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</si>
  <si>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</si>
  <si>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</si>
  <si>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</si>
  <si>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</si>
  <si>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</si>
  <si>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</si>
  <si>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</si>
  <si>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</si>
  <si>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</si>
  <si>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</si>
  <si>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</si>
  <si>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</si>
  <si>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</si>
  <si>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</si>
  <si>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</si>
  <si>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</si>
  <si>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</si>
  <si>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</si>
  <si>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</si>
  <si>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</si>
  <si>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</si>
  <si>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</si>
  <si>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</si>
  <si>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</si>
  <si>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</si>
  <si>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</si>
  <si>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</si>
  <si>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</si>
  <si>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</si>
  <si>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</si>
  <si>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</si>
  <si>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</si>
  <si>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</si>
  <si>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</si>
  <si>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</si>
  <si>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</si>
  <si>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</si>
  <si>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</si>
  <si>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</si>
  <si>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</si>
  <si>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</si>
  <si>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</si>
  <si>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</si>
  <si>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</si>
  <si>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</si>
  <si>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</si>
  <si>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</si>
  <si>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</si>
  <si>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</si>
  <si>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</si>
  <si>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</si>
  <si>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</si>
  <si>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</si>
  <si>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</si>
  <si>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</si>
  <si>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</si>
  <si>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</si>
  <si>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</si>
  <si>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</si>
  <si>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</si>
  <si>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</si>
  <si>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</si>
  <si>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</si>
  <si>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</si>
  <si>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</si>
  <si>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</si>
  <si>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</si>
  <si>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</si>
  <si>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</si>
  <si>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</si>
  <si>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</si>
  <si>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</si>
  <si>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</si>
  <si>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</si>
  <si>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</si>
  <si>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</si>
  <si>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</si>
  <si>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</si>
  <si>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</si>
  <si>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</si>
  <si>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</si>
  <si>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</si>
  <si>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</si>
  <si>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</si>
  <si>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</si>
  <si>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</si>
  <si>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</si>
  <si>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</si>
  <si>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</si>
  <si>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</si>
  <si>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</si>
  <si>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</si>
  <si>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</si>
  <si>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</si>
  <si>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</si>
  <si>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</si>
  <si>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</si>
  <si>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</si>
  <si>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</si>
  <si>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</si>
  <si>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</si>
  <si>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</si>
  <si>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</si>
  <si>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</si>
  <si>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</si>
  <si>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</si>
  <si>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</si>
  <si>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</si>
  <si>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</si>
  <si>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</si>
  <si>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</si>
  <si>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</si>
  <si>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</si>
  <si>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</si>
  <si>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</si>
  <si>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</si>
  <si>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</si>
  <si>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</si>
  <si>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</si>
  <si>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</si>
  <si>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</si>
  <si>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</si>
  <si>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</si>
  <si>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</si>
  <si>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</si>
  <si>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</si>
  <si>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</si>
  <si>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</si>
  <si>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</si>
  <si>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</si>
  <si>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</si>
  <si>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</si>
  <si>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</si>
  <si>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</si>
  <si>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</si>
  <si>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</si>
  <si>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</si>
  <si>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</si>
  <si>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</si>
  <si>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</si>
  <si>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</si>
  <si>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</si>
  <si>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</si>
  <si>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</si>
  <si>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</si>
  <si>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</si>
  <si>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</si>
  <si>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</si>
  <si>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</si>
  <si>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</si>
  <si>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</si>
  <si>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</si>
  <si>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</si>
  <si>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</si>
  <si>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</si>
  <si>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</si>
  <si>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</si>
  <si>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</si>
  <si>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</si>
  <si>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</si>
  <si>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</si>
  <si>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</si>
  <si>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</si>
  <si>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</si>
  <si>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</si>
  <si>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</si>
  <si>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</si>
  <si>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</si>
  <si>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</si>
  <si>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</si>
  <si>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</si>
  <si>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</si>
  <si>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</si>
  <si>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</si>
  <si>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</si>
  <si>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</si>
  <si>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</si>
  <si>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</si>
  <si>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</si>
  <si>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</si>
  <si>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</si>
  <si>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</si>
  <si>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</si>
  <si>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</si>
  <si>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</si>
  <si>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</si>
  <si>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</si>
  <si>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</si>
  <si>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</si>
  <si>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</si>
  <si>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</si>
  <si>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</si>
  <si>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</si>
  <si>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</si>
  <si>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</si>
  <si>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</si>
  <si>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</si>
  <si>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</si>
  <si>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</si>
  <si>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</si>
  <si>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</si>
  <si>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</si>
  <si>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</si>
  <si>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</si>
  <si>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</si>
  <si>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</si>
  <si>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</si>
  <si>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</si>
  <si>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</si>
  <si>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</si>
  <si>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</si>
  <si>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</si>
  <si>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</si>
  <si>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</si>
  <si>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</si>
  <si>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</si>
  <si>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</si>
  <si>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</si>
  <si>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</si>
  <si>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</si>
  <si>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</si>
  <si>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</si>
  <si>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</si>
  <si>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</si>
  <si>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</si>
  <si>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</si>
  <si>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</si>
  <si>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</si>
  <si>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</si>
  <si>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</si>
  <si>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</si>
  <si>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</si>
  <si>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</si>
  <si>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</si>
  <si>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</si>
  <si>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</si>
  <si>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</si>
  <si>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</si>
  <si>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</si>
  <si>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</si>
  <si>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</si>
  <si>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</si>
  <si>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</si>
  <si>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</si>
  <si>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</si>
  <si>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</si>
  <si>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</si>
  <si>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</si>
  <si>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</si>
  <si>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</si>
  <si>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</si>
  <si>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</si>
  <si>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</si>
  <si>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</si>
  <si>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</si>
  <si>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</si>
  <si>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</si>
  <si>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</si>
  <si>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</si>
  <si>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</si>
  <si>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</si>
  <si>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</si>
  <si>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</si>
  <si>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</si>
  <si>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</si>
  <si>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</si>
  <si>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</si>
  <si>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</si>
  <si>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</si>
  <si>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</si>
  <si>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</si>
  <si>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</si>
  <si>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</si>
  <si>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</si>
  <si>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</si>
  <si>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</si>
  <si>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</si>
  <si>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</si>
  <si>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</si>
  <si>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</si>
  <si>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</si>
  <si>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</si>
  <si>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</si>
  <si>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</si>
  <si>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</si>
  <si>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</si>
  <si>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</si>
  <si>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</si>
  <si>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</si>
  <si>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</si>
  <si>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</si>
  <si>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</si>
  <si>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</si>
  <si>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</si>
  <si>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</si>
  <si>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</si>
  <si>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</si>
  <si>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</si>
  <si>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</si>
  <si>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</si>
  <si>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</si>
  <si>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</si>
  <si>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</si>
  <si>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</si>
  <si>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</si>
  <si>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</si>
  <si>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</si>
  <si>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</si>
  <si>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</si>
  <si>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</si>
  <si>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</si>
  <si>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</si>
  <si>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</si>
  <si>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</si>
  <si>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</si>
  <si>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</si>
  <si>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</si>
  <si>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</si>
  <si>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</si>
  <si>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</si>
  <si>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</si>
  <si>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</si>
  <si>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</si>
  <si>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</si>
  <si>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</si>
  <si>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</si>
  <si>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</si>
  <si>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</si>
  <si>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</si>
  <si>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</si>
  <si>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</si>
  <si>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</si>
  <si>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</si>
  <si>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</si>
  <si>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</si>
  <si>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</si>
  <si>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</si>
  <si>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</si>
  <si>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</si>
  <si>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</si>
  <si>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</si>
  <si>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</si>
  <si>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</si>
  <si>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</si>
  <si>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</si>
  <si>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</si>
  <si>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</si>
  <si>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</si>
  <si>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</si>
  <si>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</si>
  <si>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</si>
  <si>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</si>
  <si>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</si>
  <si>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</si>
  <si>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</si>
  <si>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</si>
  <si>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</si>
  <si>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</si>
  <si>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</si>
  <si>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</si>
  <si>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</si>
  <si>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</si>
  <si>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</si>
  <si>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</si>
  <si>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</si>
  <si>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</si>
  <si>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</si>
  <si>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</si>
  <si>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</si>
  <si>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</si>
  <si>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</si>
  <si>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</si>
  <si>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</si>
  <si>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</si>
  <si>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</si>
  <si>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</si>
  <si>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</si>
  <si>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</si>
  <si>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</si>
  <si>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</si>
  <si>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</si>
  <si>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</si>
  <si>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</si>
  <si>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</si>
  <si>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</si>
  <si>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</si>
  <si>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</si>
  <si>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</si>
  <si>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</si>
  <si>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</si>
  <si>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</si>
  <si>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</si>
  <si>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</si>
  <si>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</si>
  <si>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</si>
  <si>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</si>
  <si>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</si>
  <si>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</si>
  <si>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</si>
  <si>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</si>
  <si>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</si>
  <si>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</si>
  <si>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</si>
  <si>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</si>
  <si>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</si>
  <si>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</si>
  <si>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</si>
  <si>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</si>
  <si>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</si>
  <si>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</si>
  <si>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</si>
  <si>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</si>
  <si>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</si>
  <si>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</si>
  <si>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</si>
  <si>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</si>
  <si>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</si>
  <si>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</si>
  <si>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</si>
  <si>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</si>
  <si>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</si>
  <si>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</si>
  <si>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</si>
  <si>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</si>
  <si>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</si>
  <si>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</si>
  <si>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</si>
  <si>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</si>
  <si>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</si>
  <si>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</si>
  <si>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</si>
  <si>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</si>
  <si>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</si>
  <si>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</si>
  <si>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</si>
  <si>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</si>
  <si>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</si>
  <si>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</si>
  <si>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</si>
  <si>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</si>
  <si>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</si>
  <si>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</si>
  <si>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</si>
  <si>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</si>
  <si>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</si>
  <si>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</si>
  <si>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</si>
  <si>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</si>
  <si>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</si>
  <si>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</si>
  <si>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</si>
  <si>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</si>
  <si>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</si>
  <si>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</si>
  <si>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</si>
  <si>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</si>
  <si>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</si>
  <si>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</si>
  <si>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</si>
  <si>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</si>
  <si>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</si>
  <si>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</si>
  <si>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</si>
  <si>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</si>
  <si>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</si>
  <si>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</si>
  <si>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</si>
  <si>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</si>
  <si>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</si>
  <si>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</si>
  <si>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</si>
  <si>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</si>
  <si>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</si>
  <si>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</si>
  <si>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</si>
  <si>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</si>
  <si>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</si>
  <si>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</si>
  <si>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</si>
  <si>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</si>
  <si>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</si>
  <si>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</si>
  <si>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</si>
  <si>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</si>
  <si>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</si>
  <si>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</si>
  <si>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</si>
  <si>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</si>
  <si>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</si>
  <si>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</si>
  <si>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</si>
  <si>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</si>
  <si>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</si>
  <si>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</si>
  <si>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</si>
  <si>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</si>
  <si>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</si>
  <si>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</si>
  <si>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</si>
  <si>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</si>
  <si>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</si>
  <si>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</si>
  <si>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</si>
  <si>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</si>
  <si>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</si>
  <si>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</si>
  <si>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</si>
  <si>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</si>
  <si>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</si>
  <si>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</si>
  <si>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</si>
  <si>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</si>
  <si>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</si>
  <si>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</si>
  <si>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</si>
  <si>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</si>
  <si>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</si>
  <si>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</si>
  <si>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</si>
  <si>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</si>
  <si>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</si>
  <si>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</si>
  <si>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</si>
  <si>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</si>
  <si>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</si>
  <si>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</si>
  <si>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</si>
  <si>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</si>
  <si>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</si>
  <si>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</si>
  <si>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</si>
  <si>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</si>
  <si>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</si>
  <si>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</si>
  <si>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</si>
  <si>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</si>
  <si>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</si>
  <si>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</si>
  <si>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</si>
  <si>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</si>
  <si>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</si>
  <si>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</si>
  <si>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</si>
  <si>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</si>
  <si>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</si>
  <si>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</si>
  <si>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</si>
  <si>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</si>
  <si>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</si>
  <si>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</si>
  <si>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</si>
  <si>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</si>
  <si>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</si>
  <si>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</si>
  <si>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</si>
  <si>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</si>
  <si>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</si>
  <si>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</si>
  <si>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</si>
  <si>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</si>
  <si>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</si>
  <si>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</si>
  <si>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</si>
  <si>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</si>
  <si>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</si>
  <si>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</si>
  <si>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</si>
  <si>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</si>
  <si>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</si>
  <si>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</si>
  <si>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</si>
  <si>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</si>
  <si>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</si>
  <si>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</si>
  <si>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</si>
  <si>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</si>
  <si>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</si>
  <si>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</si>
  <si>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</si>
  <si>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</si>
  <si>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</si>
  <si>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</si>
  <si>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</si>
  <si>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</si>
  <si>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</si>
  <si>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</si>
  <si>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</si>
  <si>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</si>
  <si>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</si>
  <si>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</si>
  <si>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</si>
  <si>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</si>
  <si>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</si>
  <si>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</si>
  <si>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</si>
  <si>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</si>
  <si>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</si>
  <si>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</si>
  <si>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</si>
  <si>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</si>
  <si>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</si>
  <si>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</si>
  <si>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</si>
  <si>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</si>
  <si>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</si>
  <si>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</si>
  <si>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</si>
  <si>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</si>
  <si>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</si>
  <si>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</si>
  <si>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</si>
  <si>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</si>
  <si>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</si>
  <si>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</si>
  <si>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</si>
  <si>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</si>
  <si>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</si>
  <si>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</si>
  <si>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</si>
  <si>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</si>
  <si>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</si>
  <si>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</si>
  <si>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</si>
  <si>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</si>
  <si>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</si>
  <si>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</si>
  <si>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</si>
  <si>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</si>
  <si>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</si>
  <si>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</si>
  <si>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</si>
  <si>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</si>
  <si>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</si>
  <si>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</si>
  <si>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</si>
  <si>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</si>
  <si>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</si>
  <si>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</si>
  <si>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</si>
  <si>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</si>
  <si>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</si>
  <si>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</si>
  <si>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</si>
  <si>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</si>
  <si>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</si>
  <si>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</si>
  <si>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</si>
  <si>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</si>
  <si>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</si>
  <si>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</si>
  <si>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</si>
  <si>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</si>
  <si>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</si>
  <si>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</si>
  <si>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</si>
  <si>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</si>
  <si>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</si>
  <si>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</si>
  <si>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</si>
  <si>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</si>
  <si>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</si>
  <si>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</si>
  <si>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</si>
  <si>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</si>
  <si>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</si>
  <si>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</si>
  <si>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</si>
  <si>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</si>
  <si>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</si>
  <si>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</si>
  <si>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</si>
  <si>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</si>
  <si>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</si>
  <si>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</si>
  <si>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</si>
  <si>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</si>
  <si>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</si>
  <si>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</si>
  <si>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</si>
  <si>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</si>
  <si>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</si>
  <si>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</si>
  <si>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</si>
  <si>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</si>
  <si>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</si>
  <si>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</si>
  <si>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</si>
  <si>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</si>
  <si>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</si>
  <si>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</si>
  <si>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</si>
  <si>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</si>
  <si>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</si>
  <si>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</si>
  <si>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</si>
  <si>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</si>
  <si>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</si>
  <si>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</si>
  <si>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</si>
  <si>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</si>
  <si>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</si>
  <si>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</si>
  <si>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</si>
  <si>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</si>
  <si>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</si>
  <si>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</si>
  <si>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</si>
  <si>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</si>
  <si>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</si>
  <si>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</si>
  <si>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</si>
  <si>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</si>
  <si>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</si>
  <si>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</si>
  <si>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</si>
  <si>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</si>
  <si>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</si>
  <si>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</si>
  <si>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</si>
  <si>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</si>
  <si>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</si>
  <si>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</si>
  <si>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</si>
  <si>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</si>
  <si>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</si>
  <si>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</si>
  <si>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</si>
  <si>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</si>
  <si>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</si>
  <si>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</si>
  <si>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</si>
  <si>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</si>
  <si>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</si>
  <si>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</si>
  <si>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</si>
  <si>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</si>
  <si>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</si>
  <si>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</si>
  <si>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</si>
  <si>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</si>
  <si>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</si>
  <si>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</si>
  <si>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</si>
  <si>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</si>
  <si>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</si>
  <si>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</si>
  <si>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</si>
  <si>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</si>
  <si>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</si>
  <si>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</si>
  <si>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</si>
  <si>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</si>
  <si>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</si>
  <si>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</si>
  <si>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</si>
  <si>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</si>
  <si>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</si>
  <si>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</si>
  <si>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</si>
  <si>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</si>
  <si>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</si>
  <si>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</si>
  <si>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</si>
  <si>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</si>
  <si>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</si>
  <si>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</si>
  <si>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</si>
  <si>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</si>
  <si>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</si>
  <si>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</si>
  <si>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</si>
  <si>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</si>
  <si>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</si>
  <si>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</si>
  <si>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</si>
  <si>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</si>
  <si>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</si>
  <si>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</si>
  <si>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</si>
  <si>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</si>
  <si>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</si>
  <si>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</si>
  <si>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</si>
  <si>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</si>
  <si>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</si>
  <si>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</si>
  <si>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</si>
  <si>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</si>
  <si>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</si>
  <si>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</si>
  <si>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</si>
  <si>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</si>
  <si>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</si>
  <si>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</si>
  <si>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</si>
  <si>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</si>
  <si>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</si>
  <si>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</si>
  <si>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</si>
  <si>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</si>
  <si>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</si>
  <si>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</si>
  <si>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</si>
  <si>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</si>
  <si>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</si>
  <si>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</si>
  <si>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</si>
  <si>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</si>
  <si>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</si>
  <si>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</si>
  <si>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</si>
  <si>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</si>
  <si>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</si>
  <si>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</si>
  <si>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</si>
  <si>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</si>
  <si>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</si>
  <si>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</si>
  <si>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</si>
  <si>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</si>
  <si>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</si>
  <si>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</si>
  <si>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</si>
  <si>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</si>
  <si>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</si>
  <si>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</si>
  <si>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</si>
  <si>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</si>
  <si>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</si>
  <si>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</si>
  <si>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</si>
  <si>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</si>
  <si>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</si>
  <si>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</si>
  <si>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</si>
  <si>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</si>
  <si>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</si>
  <si>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</si>
  <si>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</si>
  <si>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</si>
  <si>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</si>
  <si>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</si>
  <si>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</si>
  <si>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</si>
  <si>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</si>
  <si>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</si>
  <si>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</si>
  <si>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</si>
  <si>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</si>
  <si>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</si>
  <si>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</si>
  <si>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</si>
  <si>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</si>
  <si>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</si>
  <si>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</si>
  <si>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</si>
  <si>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</si>
  <si>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</si>
  <si>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</si>
  <si>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</si>
  <si>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</si>
  <si>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</si>
  <si>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</si>
  <si>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</si>
  <si>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</si>
  <si>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</si>
  <si>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</si>
  <si>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</si>
  <si>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</si>
  <si>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</si>
  <si>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</si>
  <si>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</si>
  <si>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</si>
  <si>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</si>
  <si>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</si>
  <si>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</si>
  <si>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</si>
  <si>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</si>
  <si>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</si>
  <si>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</si>
  <si>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</si>
  <si>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</si>
  <si>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</si>
  <si>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</si>
  <si>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</si>
  <si>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</si>
  <si>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</si>
  <si>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</si>
  <si>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</si>
  <si>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</si>
  <si>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</si>
  <si>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</si>
  <si>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</si>
  <si>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</si>
  <si>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</si>
  <si>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</si>
  <si>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</si>
  <si>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</si>
  <si>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</si>
  <si>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</si>
  <si>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</si>
  <si>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</si>
  <si>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</si>
  <si>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</si>
  <si>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</si>
  <si>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</si>
  <si>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</si>
  <si>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</si>
  <si>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</si>
  <si>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</si>
  <si>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</si>
  <si>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</si>
  <si>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</si>
  <si>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</si>
  <si>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</si>
  <si>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</si>
  <si>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</si>
  <si>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</si>
  <si>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</si>
  <si>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</si>
  <si>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</si>
  <si>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</si>
  <si>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</si>
  <si>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</si>
  <si>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</si>
  <si>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</si>
  <si>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</si>
  <si>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</si>
  <si>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</si>
  <si>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</si>
  <si>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</si>
  <si>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</si>
  <si>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</si>
  <si>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</si>
  <si>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</si>
  <si>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</si>
  <si>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</si>
  <si>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</si>
  <si>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</si>
  <si>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</si>
  <si>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</si>
  <si>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</si>
  <si>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</si>
  <si>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</si>
  <si>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</si>
  <si>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</si>
  <si>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</si>
  <si>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</si>
  <si>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</si>
  <si>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</si>
  <si>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</si>
  <si>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</si>
  <si>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</si>
  <si>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</si>
  <si>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</si>
  <si>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</si>
  <si>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</si>
  <si>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</si>
  <si>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</si>
  <si>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</si>
  <si>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</si>
  <si>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</si>
  <si>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</si>
  <si>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</si>
  <si>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</si>
  <si>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</si>
  <si>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</si>
  <si>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</si>
  <si>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</si>
  <si>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</si>
  <si>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</si>
  <si>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</si>
  <si>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</si>
  <si>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</si>
  <si>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</si>
  <si>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</si>
  <si>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</si>
  <si>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</si>
  <si>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</si>
  <si>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</si>
  <si>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</si>
  <si>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</si>
  <si>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</si>
  <si>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</si>
  <si>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</si>
  <si>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</si>
  <si>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</si>
  <si>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</si>
  <si>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</si>
  <si>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</si>
  <si>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</si>
  <si>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</si>
  <si>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</si>
  <si>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</si>
  <si>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</si>
  <si>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</si>
  <si>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</si>
  <si>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</si>
  <si>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</si>
  <si>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</si>
  <si>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</si>
  <si>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</si>
  <si>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</si>
  <si>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</si>
  <si>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</si>
  <si>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</si>
  <si>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</si>
  <si>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</si>
  <si>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</si>
  <si>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</si>
  <si>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</si>
  <si>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</si>
  <si>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</si>
  <si>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</si>
  <si>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</si>
  <si>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</si>
  <si>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</si>
  <si>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</si>
  <si>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</si>
  <si>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</si>
  <si>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</si>
  <si>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</si>
  <si>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</si>
  <si>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</si>
  <si>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</si>
  <si>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</si>
  <si>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</si>
  <si>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</si>
  <si>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</si>
  <si>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</si>
  <si>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</si>
  <si>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</si>
  <si>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</si>
  <si>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</si>
  <si>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</si>
  <si>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</si>
  <si>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</si>
  <si>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</si>
  <si>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</si>
  <si>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</si>
  <si>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</si>
  <si>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</si>
  <si>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</si>
  <si>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</si>
  <si>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</si>
  <si>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</si>
  <si>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</si>
  <si>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</si>
  <si>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</si>
  <si>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</si>
  <si>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</si>
  <si>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</si>
  <si>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</si>
  <si>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</si>
  <si>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</si>
  <si>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</si>
  <si>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</si>
  <si>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</si>
  <si>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</si>
  <si>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</si>
  <si>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</si>
  <si>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</si>
  <si>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</si>
  <si>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</si>
  <si>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</si>
  <si>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</si>
  <si>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</si>
  <si>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</si>
  <si>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</si>
  <si>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</si>
  <si>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</si>
  <si>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</si>
  <si>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</si>
  <si>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</si>
  <si>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</si>
  <si>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</si>
  <si>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</si>
  <si>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</si>
  <si>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</si>
  <si>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</si>
  <si>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</si>
  <si>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</si>
  <si>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</si>
  <si>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</si>
  <si>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</si>
  <si>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</si>
  <si>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</si>
  <si>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</si>
  <si>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</si>
  <si>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</si>
  <si>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</si>
  <si>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</si>
  <si>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</si>
  <si>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</si>
  <si>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</si>
  <si>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</si>
  <si>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</si>
  <si>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</si>
  <si>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</si>
  <si>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</si>
  <si>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</si>
  <si>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</si>
  <si>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</si>
  <si>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</si>
  <si>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</si>
  <si>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</si>
  <si>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</si>
  <si>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</si>
  <si>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</si>
  <si>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</si>
  <si>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</si>
  <si>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</si>
  <si>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</si>
  <si>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</si>
  <si>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</si>
  <si>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</si>
  <si>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</si>
  <si>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</si>
  <si>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</si>
  <si>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</si>
  <si>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</si>
  <si>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</si>
  <si>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</si>
  <si>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</si>
  <si>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</si>
  <si>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</si>
  <si>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</si>
  <si>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</si>
  <si>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</si>
  <si>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</si>
  <si>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</si>
  <si>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</si>
  <si>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</si>
  <si>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</si>
  <si>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</si>
  <si>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</si>
  <si>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</si>
  <si>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</si>
  <si>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</si>
  <si>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</si>
  <si>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</si>
  <si>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</si>
  <si>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</si>
  <si>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</si>
  <si>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</si>
  <si>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</si>
  <si>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</si>
  <si>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</si>
  <si>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</si>
  <si>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</si>
  <si>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</si>
  <si>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</si>
  <si>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</si>
  <si>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</si>
  <si>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</si>
  <si>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</si>
  <si>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</si>
  <si>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</si>
  <si>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</si>
  <si>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</si>
  <si>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</si>
  <si>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</si>
  <si>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</si>
  <si>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</si>
  <si>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</si>
  <si>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</si>
  <si>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</si>
  <si>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</si>
  <si>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</si>
  <si>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</si>
  <si>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</si>
  <si>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</si>
  <si>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</si>
  <si>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</si>
  <si>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</si>
  <si>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</si>
  <si>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</si>
  <si>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</si>
  <si>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</si>
  <si>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</si>
  <si>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</si>
  <si>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</si>
  <si>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</si>
  <si>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</si>
  <si>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</si>
  <si>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</si>
  <si>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</si>
  <si>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</si>
  <si>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</si>
  <si>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</si>
  <si>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</si>
  <si>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</si>
  <si>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</si>
  <si>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</si>
  <si>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</si>
  <si>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</si>
  <si>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</si>
  <si>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</si>
  <si>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</si>
  <si>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</si>
  <si>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</si>
  <si>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</si>
  <si>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</si>
  <si>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</si>
  <si>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</si>
  <si>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</si>
  <si>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</si>
  <si>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</si>
  <si>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</si>
  <si>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</si>
  <si>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</si>
  <si>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</si>
  <si>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</si>
  <si>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</si>
  <si>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</si>
  <si>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</si>
  <si>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</si>
  <si>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</si>
  <si>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</si>
  <si>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</si>
  <si>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</si>
  <si>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</si>
  <si>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</si>
  <si>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</si>
  <si>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</si>
  <si>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</si>
  <si>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</si>
  <si>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</si>
  <si>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</si>
  <si>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</si>
  <si>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</si>
  <si>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</si>
  <si>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</si>
  <si>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</si>
  <si>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</si>
  <si>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</si>
  <si>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</si>
  <si>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</si>
  <si>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</si>
  <si>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</si>
  <si>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</si>
  <si>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</si>
  <si>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</si>
  <si>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</si>
  <si>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</si>
  <si>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</si>
  <si>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</si>
  <si>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</si>
  <si>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</si>
  <si>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</si>
  <si>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</si>
  <si>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</si>
  <si>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</si>
  <si>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</si>
  <si>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</si>
  <si>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</si>
  <si>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</si>
  <si>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</si>
  <si>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</si>
  <si>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</si>
  <si>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</si>
  <si>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</si>
  <si>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</si>
  <si>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</si>
  <si>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</si>
  <si>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</si>
  <si>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</si>
  <si>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</si>
  <si>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</si>
  <si>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</si>
  <si>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</si>
  <si>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</si>
  <si>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</si>
  <si>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</si>
  <si>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</si>
  <si>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</si>
  <si>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</si>
  <si>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</si>
  <si>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</si>
  <si>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</si>
  <si>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</si>
  <si>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</si>
  <si>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</si>
  <si>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</si>
  <si>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</si>
  <si>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</si>
  <si>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</si>
  <si>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</si>
  <si>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</si>
  <si>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</si>
  <si>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</si>
  <si>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</si>
  <si>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</si>
  <si>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</si>
  <si>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</si>
  <si>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</si>
  <si>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</si>
  <si>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</si>
  <si>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</si>
  <si>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</si>
  <si>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</si>
  <si>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</si>
  <si>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</si>
  <si>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</si>
  <si>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</si>
  <si>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</si>
  <si>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</si>
  <si>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</si>
  <si>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</si>
  <si>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</si>
  <si>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</si>
  <si>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</si>
  <si>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</si>
  <si>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</si>
  <si>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</si>
  <si>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</si>
  <si>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</si>
  <si>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</si>
  <si>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</si>
  <si>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</si>
  <si>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</si>
  <si>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</si>
  <si>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</si>
  <si>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</si>
  <si>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</si>
  <si>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</si>
  <si>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</si>
  <si>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</si>
  <si>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</si>
  <si>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</si>
  <si>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</si>
  <si>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</si>
  <si>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</si>
  <si>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</si>
  <si>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</si>
  <si>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</si>
  <si>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</si>
  <si>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</si>
  <si>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</si>
  <si>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</si>
  <si>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</si>
  <si>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</si>
  <si>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</si>
  <si>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</si>
  <si>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</si>
  <si>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</si>
  <si>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</si>
  <si>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</si>
  <si>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</si>
  <si>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</si>
  <si>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</si>
  <si>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</si>
  <si>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</si>
  <si>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</si>
  <si>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</si>
  <si>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</si>
  <si>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</si>
  <si>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</si>
  <si>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</si>
  <si>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</si>
  <si>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</si>
  <si>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</si>
  <si>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</si>
  <si>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</si>
  <si>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</si>
  <si>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</si>
  <si>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</si>
  <si>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</si>
  <si>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</si>
  <si>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</si>
  <si>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</si>
  <si>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</si>
  <si>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</si>
  <si>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</si>
  <si>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</si>
  <si>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</si>
  <si>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</si>
  <si>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</si>
  <si>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</si>
  <si>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</si>
  <si>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</si>
  <si>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</si>
  <si>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</si>
  <si>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</si>
  <si>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</si>
  <si>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</si>
  <si>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</si>
  <si>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</si>
  <si>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</si>
  <si>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</si>
  <si>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</si>
  <si>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</si>
  <si>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</si>
  <si>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</si>
  <si>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</si>
  <si>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</si>
  <si>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</si>
  <si>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</si>
  <si>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</si>
  <si>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</si>
  <si>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</si>
  <si>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</si>
  <si>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</si>
  <si>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</si>
  <si>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</si>
  <si>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</si>
  <si>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</si>
  <si>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</si>
  <si>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</si>
  <si>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</si>
  <si>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</si>
  <si>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</si>
  <si>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</si>
  <si>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</si>
  <si>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</si>
  <si>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</si>
  <si>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</si>
  <si>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</si>
  <si>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</si>
  <si>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</si>
  <si>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</si>
  <si>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</si>
  <si>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</si>
  <si>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</si>
  <si>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</si>
  <si>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</si>
  <si>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</si>
  <si>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</si>
  <si>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</si>
  <si>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</si>
  <si>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</si>
  <si>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</si>
  <si>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</si>
  <si>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</si>
  <si>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</si>
  <si>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</si>
  <si>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</si>
  <si>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</si>
  <si>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</si>
  <si>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</si>
  <si>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</si>
  <si>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</si>
  <si>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</si>
  <si>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</si>
  <si>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</si>
  <si>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</si>
  <si>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</si>
  <si>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</si>
  <si>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</si>
  <si>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</si>
  <si>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</si>
  <si>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</si>
  <si>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</si>
  <si>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</si>
  <si>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</si>
  <si>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</si>
  <si>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</si>
  <si>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</si>
  <si>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</si>
  <si>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</si>
  <si>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</si>
  <si>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</si>
  <si>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</si>
  <si>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</si>
  <si>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</si>
  <si>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</si>
  <si>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</si>
  <si>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</si>
  <si>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</si>
  <si>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</si>
  <si>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</si>
  <si>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</si>
  <si>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</si>
  <si>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</si>
  <si>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</si>
  <si>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</si>
  <si>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</si>
  <si>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</si>
  <si>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</si>
  <si>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</si>
  <si>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</si>
  <si>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</si>
  <si>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</si>
  <si>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</si>
  <si>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</si>
  <si>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</si>
  <si>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</si>
  <si>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</si>
  <si>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</si>
  <si>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</si>
  <si>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</si>
  <si>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</si>
  <si>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</si>
  <si>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</si>
  <si>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</si>
  <si>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</si>
  <si>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</si>
  <si>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</si>
  <si>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</si>
  <si>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</si>
  <si>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</si>
  <si>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</si>
  <si>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</si>
  <si>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</si>
  <si>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</si>
  <si>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</si>
  <si>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</si>
  <si>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</si>
  <si>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</si>
  <si>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</si>
  <si>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</si>
  <si>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</si>
  <si>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</si>
  <si>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</si>
  <si>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</si>
  <si>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</si>
  <si>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</si>
  <si>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</si>
  <si>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</si>
  <si>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</si>
  <si>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</si>
  <si>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</si>
  <si>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</si>
  <si>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</si>
  <si>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</si>
  <si>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</si>
  <si>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</si>
  <si>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</si>
  <si>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</si>
  <si>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</si>
  <si>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</si>
  <si>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</si>
  <si>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</si>
  <si>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</si>
  <si>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</si>
  <si>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</si>
  <si>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</si>
  <si>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</si>
  <si>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</si>
  <si>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</si>
  <si>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</si>
  <si>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</si>
  <si>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</si>
  <si>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</si>
  <si>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</si>
  <si>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</si>
  <si>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</si>
  <si>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</si>
  <si>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</si>
  <si>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</si>
  <si>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</si>
  <si>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</si>
  <si>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</si>
  <si>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</si>
  <si>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</si>
  <si>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</si>
  <si>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</si>
  <si>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</si>
  <si>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</si>
  <si>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</si>
  <si>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</si>
  <si>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</si>
  <si>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</si>
  <si>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</si>
  <si>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</si>
  <si>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</si>
  <si>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</si>
  <si>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</si>
  <si>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</si>
  <si>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</si>
  <si>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</si>
  <si>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</si>
  <si>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</si>
  <si>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</si>
  <si>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</si>
  <si>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</si>
  <si>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</si>
  <si>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</si>
  <si>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</si>
  <si>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</si>
  <si>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</si>
  <si>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</si>
  <si>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</si>
  <si>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</si>
  <si>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</si>
  <si>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</si>
  <si>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</si>
  <si>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</si>
  <si>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</si>
  <si>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</si>
  <si>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</si>
  <si>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</si>
  <si>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</si>
  <si>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</si>
  <si>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</si>
  <si>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</si>
  <si>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</si>
  <si>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</si>
  <si>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</si>
  <si>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</si>
  <si>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</si>
  <si>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</si>
  <si>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</si>
  <si>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</si>
  <si>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</si>
  <si>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</si>
  <si>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</si>
  <si>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</si>
  <si>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</si>
  <si>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</si>
  <si>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</si>
  <si>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</si>
  <si>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</si>
  <si>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</si>
  <si>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</si>
  <si>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</si>
  <si>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</si>
  <si>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</si>
  <si>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</si>
  <si>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</si>
  <si>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</si>
  <si>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</si>
  <si>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</si>
  <si>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</si>
  <si>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</si>
  <si>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</si>
  <si>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</si>
  <si>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</si>
  <si>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</si>
  <si>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</si>
  <si>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</si>
  <si>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</si>
  <si>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</si>
  <si>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</si>
  <si>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</si>
  <si>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</si>
  <si>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</si>
  <si>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</si>
  <si>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</si>
  <si>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</si>
  <si>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</si>
  <si>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</si>
  <si>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</si>
  <si>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</si>
  <si>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</si>
  <si>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</si>
  <si>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</si>
  <si>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</si>
  <si>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</si>
  <si>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</si>
  <si>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</si>
  <si>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</si>
  <si>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</si>
  <si>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</si>
  <si>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</si>
  <si>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</si>
  <si>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</si>
  <si>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</si>
  <si>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</si>
  <si>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</si>
  <si>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</si>
  <si>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</si>
  <si>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</si>
  <si>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</si>
  <si>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</si>
  <si>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</si>
  <si>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</si>
  <si>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</si>
  <si>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</si>
  <si>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</si>
  <si>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</si>
  <si>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</si>
  <si>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</si>
  <si>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</si>
  <si>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</si>
  <si>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</si>
  <si>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</si>
  <si>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</si>
  <si>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</si>
  <si>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</si>
  <si>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</si>
  <si>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</si>
  <si>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</si>
  <si>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</si>
  <si>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</si>
  <si>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</si>
  <si>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</si>
  <si>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</si>
  <si>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</si>
  <si>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</si>
  <si>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</si>
  <si>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</si>
  <si>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</si>
  <si>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</si>
  <si>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</si>
  <si>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</si>
  <si>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</si>
  <si>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</si>
  <si>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</si>
  <si>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</si>
  <si>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</si>
  <si>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</si>
  <si>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</si>
  <si>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</si>
  <si>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</si>
  <si>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</si>
  <si>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</si>
  <si>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</si>
  <si>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</si>
  <si>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</si>
  <si>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</si>
  <si>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</si>
  <si>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</si>
  <si>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</si>
  <si>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</si>
  <si>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</si>
  <si>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</si>
  <si>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</si>
  <si>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</si>
  <si>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</si>
  <si>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</si>
  <si>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</si>
  <si>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</si>
  <si>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</si>
  <si>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</si>
  <si>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</si>
  <si>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</si>
  <si>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</si>
  <si>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</si>
  <si>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</si>
  <si>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</si>
  <si>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</si>
  <si>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</si>
  <si>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</si>
  <si>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</si>
  <si>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</si>
  <si>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</si>
  <si>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</si>
  <si>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</si>
  <si>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</si>
  <si>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</si>
  <si>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</si>
  <si>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</si>
  <si>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</si>
  <si>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</si>
  <si>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</si>
  <si>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</si>
  <si>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</si>
  <si>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</si>
  <si>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</si>
  <si>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</si>
  <si>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</si>
  <si>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</si>
  <si>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</si>
  <si>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</si>
  <si>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</si>
  <si>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</si>
  <si>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</si>
  <si>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</si>
  <si>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</si>
  <si>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</si>
  <si>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</si>
  <si>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</si>
  <si>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</si>
  <si>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</si>
  <si>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</si>
  <si>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</si>
  <si>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</si>
  <si>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</si>
  <si>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</si>
  <si>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</si>
  <si>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</si>
  <si>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</si>
  <si>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</si>
  <si>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</si>
  <si>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</si>
  <si>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</si>
  <si>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</si>
  <si>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</si>
  <si>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</si>
  <si>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</si>
  <si>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</si>
  <si>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</si>
  <si>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</si>
  <si>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</si>
  <si>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</si>
  <si>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</si>
  <si>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</si>
  <si>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</si>
  <si>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</si>
  <si>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</si>
  <si>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</si>
  <si>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</si>
  <si>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</si>
  <si>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</si>
  <si>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</si>
  <si>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</si>
  <si>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</si>
  <si>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</si>
  <si>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</si>
  <si>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</si>
  <si>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</si>
  <si>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</si>
  <si>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</si>
  <si>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</si>
  <si>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</si>
  <si>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</si>
  <si>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</si>
  <si>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</si>
  <si>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</si>
  <si>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</si>
  <si>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</si>
  <si>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</si>
  <si>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</si>
  <si>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</si>
  <si>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</si>
  <si>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</si>
  <si>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</si>
  <si>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</si>
  <si>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</si>
  <si>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</si>
  <si>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</si>
  <si>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</si>
  <si>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</si>
  <si>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</si>
  <si>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</si>
  <si>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</si>
  <si>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</si>
  <si>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</si>
  <si>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</si>
  <si>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</si>
  <si>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</si>
  <si>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</si>
  <si>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</si>
  <si>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</si>
  <si>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</si>
  <si>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</si>
  <si>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</si>
  <si>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</si>
  <si>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</si>
  <si>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</si>
  <si>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</si>
  <si>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</si>
  <si>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</si>
  <si>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</si>
  <si>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</si>
  <si>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</si>
  <si>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</si>
  <si>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</si>
  <si>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</si>
  <si>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</si>
  <si>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</si>
  <si>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</si>
  <si>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</si>
  <si>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</si>
  <si>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</si>
  <si>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</si>
  <si>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</si>
  <si>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</si>
  <si>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</si>
  <si>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</si>
  <si>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</si>
  <si>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</si>
  <si>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</si>
  <si>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</si>
  <si>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</si>
  <si>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</si>
  <si>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</si>
  <si>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</si>
  <si>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</si>
  <si>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</si>
  <si>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</si>
  <si>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</si>
  <si>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</si>
  <si>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</si>
  <si>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</si>
  <si>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</si>
  <si>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</si>
  <si>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</si>
  <si>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</si>
  <si>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</si>
  <si>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</si>
  <si>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</si>
  <si>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</si>
  <si>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</si>
  <si>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</si>
  <si>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</si>
  <si>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</si>
  <si>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</si>
  <si>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</si>
  <si>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</si>
  <si>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</si>
  <si>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</si>
  <si>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</si>
  <si>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</si>
  <si>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</si>
  <si>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</si>
  <si>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</si>
  <si>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</si>
  <si>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</si>
  <si>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</si>
  <si>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</si>
  <si>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</si>
  <si>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</si>
  <si>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</si>
  <si>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</si>
  <si>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</si>
  <si>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</si>
  <si>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</si>
  <si>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</si>
  <si>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</si>
  <si>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</si>
  <si>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</si>
  <si>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</si>
  <si>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</si>
  <si>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</si>
  <si>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</si>
  <si>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</si>
  <si>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</si>
  <si>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</si>
  <si>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</si>
  <si>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</si>
  <si>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</si>
  <si>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</si>
  <si>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</si>
  <si>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</si>
  <si>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</si>
  <si>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</si>
  <si>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</si>
  <si>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</si>
  <si>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</si>
  <si>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</si>
  <si>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</si>
  <si>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</si>
  <si>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</si>
  <si>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</si>
  <si>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</si>
  <si>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</si>
  <si>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</si>
  <si>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</si>
  <si>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</si>
  <si>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</si>
  <si>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</si>
  <si>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</si>
  <si>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</si>
  <si>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</si>
  <si>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</si>
  <si>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</si>
  <si>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</si>
  <si>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</si>
  <si>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</si>
  <si>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</si>
  <si>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</si>
  <si>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</si>
  <si>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</si>
  <si>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</si>
  <si>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</si>
  <si>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</si>
  <si>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</si>
  <si>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</si>
  <si>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</si>
  <si>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</si>
  <si>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</si>
  <si>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</si>
  <si>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</si>
  <si>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</si>
  <si>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</si>
  <si>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</si>
  <si>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</si>
  <si>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</si>
  <si>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</si>
  <si>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</si>
  <si>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</si>
  <si>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</si>
  <si>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</si>
  <si>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</si>
  <si>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</si>
  <si>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</si>
  <si>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</si>
  <si>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</si>
  <si>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</si>
  <si>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</si>
  <si>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</si>
  <si>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</si>
  <si>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</si>
  <si>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</si>
  <si>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</si>
  <si>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</si>
  <si>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</si>
  <si>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</si>
  <si>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</si>
  <si>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</si>
  <si>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</si>
  <si>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</si>
  <si>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</si>
  <si>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</si>
  <si>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</si>
  <si>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</si>
  <si>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</si>
  <si>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</si>
  <si>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</si>
  <si>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</si>
  <si>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</si>
  <si>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</si>
  <si>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</si>
  <si>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</si>
  <si>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</si>
  <si>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</si>
  <si>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</si>
  <si>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</si>
  <si>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</si>
  <si>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</si>
  <si>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</si>
  <si>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</si>
  <si>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</si>
  <si>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</si>
  <si>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</si>
  <si>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</si>
  <si>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</si>
  <si>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</si>
  <si>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</si>
  <si>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</si>
  <si>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</si>
  <si>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</si>
  <si>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</si>
  <si>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</si>
  <si>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</si>
  <si>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</si>
  <si>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</si>
  <si>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</si>
  <si>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</si>
  <si>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</si>
  <si>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</si>
  <si>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</si>
  <si>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</si>
  <si>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</si>
  <si>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</si>
  <si>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</si>
  <si>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</si>
  <si>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</si>
  <si>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</si>
  <si>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</si>
  <si>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</si>
  <si>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</si>
  <si>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</si>
  <si>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</si>
  <si>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</si>
  <si>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</si>
  <si>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</si>
  <si>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</si>
  <si>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</si>
  <si>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</si>
  <si>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</si>
  <si>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</si>
  <si>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</si>
  <si>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</si>
  <si>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</si>
  <si>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</si>
  <si>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</si>
  <si>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</si>
  <si>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</si>
  <si>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</si>
  <si>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</si>
  <si>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</si>
  <si>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</si>
  <si>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</si>
  <si>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</si>
  <si>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</si>
  <si>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</si>
  <si>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</si>
  <si>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</si>
  <si>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</si>
  <si>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</si>
  <si>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</si>
  <si>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</si>
  <si>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</si>
  <si>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</si>
  <si>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</si>
  <si>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</si>
  <si>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</si>
  <si>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</si>
  <si>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</si>
  <si>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</si>
  <si>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</si>
  <si>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</si>
  <si>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</si>
  <si>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</si>
  <si>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</si>
  <si>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</si>
  <si>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</si>
  <si>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</si>
  <si>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</si>
  <si>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</si>
  <si>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</si>
  <si>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</si>
  <si>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</si>
  <si>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</si>
  <si>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</si>
  <si>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</si>
  <si>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</si>
  <si>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</si>
  <si>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</si>
  <si>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</si>
  <si>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</si>
  <si>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</si>
  <si>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</si>
  <si>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</si>
  <si>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</si>
  <si>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</si>
  <si>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</si>
  <si>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</si>
  <si>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</si>
  <si>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</si>
  <si>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</si>
  <si>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</si>
  <si>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</si>
  <si>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</si>
  <si>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</si>
  <si>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</si>
  <si>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</si>
  <si>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</si>
  <si>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</si>
  <si>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</si>
  <si>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</si>
  <si>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</si>
  <si>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</si>
  <si>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</si>
  <si>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</si>
  <si>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</si>
  <si>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</si>
  <si>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</si>
  <si>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</si>
  <si>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</si>
  <si>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</si>
  <si>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</si>
  <si>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</si>
  <si>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</si>
  <si>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</si>
  <si>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</si>
  <si>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</si>
  <si>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</si>
  <si>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</si>
  <si>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</si>
  <si>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</si>
  <si>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</si>
  <si>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</si>
  <si>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</si>
  <si>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</si>
  <si>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</si>
  <si>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</si>
  <si>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</si>
  <si>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</si>
  <si>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</si>
  <si>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</si>
  <si>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</si>
  <si>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</si>
  <si>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</si>
  <si>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</si>
  <si>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</si>
  <si>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</si>
  <si>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</si>
  <si>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</si>
  <si>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</si>
  <si>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</si>
  <si>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</si>
  <si>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</si>
  <si>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</si>
  <si>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</si>
  <si>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</si>
  <si>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</si>
  <si>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</si>
  <si>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</si>
  <si>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</si>
  <si>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</si>
  <si>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</si>
  <si>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</si>
  <si>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</si>
  <si>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</si>
  <si>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</si>
  <si>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</si>
  <si>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</si>
  <si>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</si>
  <si>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</si>
  <si>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</si>
  <si>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</si>
  <si>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</si>
  <si>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</si>
  <si>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</si>
  <si>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</si>
  <si>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</si>
  <si>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</si>
  <si>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</si>
  <si>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</si>
  <si>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</si>
  <si>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</si>
  <si>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</si>
  <si>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</si>
  <si>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</si>
  <si>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</si>
  <si>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</si>
  <si>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</si>
  <si>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</si>
  <si>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</si>
  <si>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</si>
  <si>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</si>
  <si>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</si>
  <si>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</si>
  <si>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</si>
  <si>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</si>
  <si>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</si>
  <si>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</si>
  <si>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</si>
  <si>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</si>
  <si>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</si>
  <si>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</si>
  <si>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</si>
  <si>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</si>
  <si>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</si>
  <si>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</si>
  <si>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</si>
  <si>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</si>
  <si>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</si>
  <si>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</si>
  <si>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</si>
  <si>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</si>
  <si>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</si>
  <si>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</si>
  <si>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</si>
  <si>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</si>
  <si>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</si>
  <si>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</si>
  <si>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</si>
  <si>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</si>
  <si>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</si>
  <si>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</si>
  <si>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</si>
  <si>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</si>
  <si>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</si>
  <si>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</si>
  <si>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</si>
  <si>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</si>
  <si>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</si>
  <si>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</si>
  <si>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</si>
  <si>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</si>
  <si>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</si>
  <si>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</si>
  <si>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</si>
  <si>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</si>
  <si>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</si>
  <si>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</si>
  <si>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</si>
  <si>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</si>
  <si>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</si>
  <si>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</si>
  <si>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</si>
  <si>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</si>
  <si>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</si>
  <si>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</si>
  <si>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</si>
  <si>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</si>
  <si>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</si>
  <si>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</si>
  <si>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</si>
  <si>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</si>
  <si>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</si>
  <si>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</si>
  <si>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</si>
  <si>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</si>
  <si>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</si>
  <si>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</si>
  <si>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</si>
  <si>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</si>
  <si>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</si>
  <si>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</si>
  <si>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</si>
  <si>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</si>
  <si>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</si>
  <si>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</si>
  <si>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</si>
  <si>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</si>
  <si>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</si>
  <si>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</si>
  <si>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</si>
  <si>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</si>
  <si>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</si>
  <si>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</si>
  <si>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</si>
  <si>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</si>
  <si>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</si>
  <si>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</si>
  <si>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</si>
  <si>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</si>
  <si>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</si>
  <si>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</si>
  <si>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</si>
  <si>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</si>
  <si>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</si>
  <si>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</si>
  <si>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</si>
  <si>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</si>
  <si>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</si>
  <si>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</si>
  <si>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</si>
  <si>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</si>
  <si>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</si>
  <si>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</si>
  <si>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</si>
  <si>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</si>
  <si>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</si>
  <si>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</si>
  <si>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</si>
  <si>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</si>
  <si>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</si>
  <si>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</si>
  <si>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</si>
  <si>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</si>
  <si>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</si>
  <si>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</si>
  <si>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</si>
  <si>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</si>
  <si>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</si>
  <si>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</si>
  <si>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</si>
  <si>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</si>
  <si>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</si>
  <si>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</si>
  <si>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</si>
  <si>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</si>
  <si>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</si>
  <si>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</si>
  <si>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</si>
  <si>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</si>
  <si>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</si>
  <si>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</si>
  <si>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</si>
  <si>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</si>
  <si>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</si>
  <si>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</si>
  <si>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</si>
  <si>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</si>
  <si>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</si>
  <si>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</si>
  <si>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</si>
  <si>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</si>
  <si>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</si>
  <si>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</si>
  <si>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</si>
  <si>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</si>
  <si>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</si>
  <si>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</si>
  <si>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</si>
  <si>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</si>
  <si>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</si>
  <si>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</si>
  <si>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</si>
  <si>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</si>
  <si>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</si>
  <si>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</si>
  <si>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</si>
  <si>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</si>
  <si>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</si>
  <si>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</si>
  <si>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</si>
  <si>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</si>
  <si>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</si>
  <si>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</si>
  <si>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</si>
  <si>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</si>
  <si>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</si>
  <si>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</si>
  <si>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</si>
  <si>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</si>
  <si>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</si>
  <si>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</si>
  <si>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</si>
  <si>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</si>
  <si>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</si>
  <si>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</si>
  <si>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</si>
  <si>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</si>
  <si>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</si>
  <si>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</si>
  <si>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</si>
  <si>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</si>
  <si>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</si>
  <si>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</si>
  <si>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</si>
  <si>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</si>
  <si>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</si>
  <si>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</si>
  <si>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</si>
  <si>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</si>
  <si>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</si>
  <si>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</si>
  <si>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</si>
  <si>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</si>
  <si>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</si>
  <si>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</si>
  <si>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</si>
  <si>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</si>
  <si>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</si>
  <si>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</si>
  <si>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</si>
  <si>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</si>
  <si>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</si>
  <si>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</si>
  <si>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</si>
  <si>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</si>
  <si>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</si>
  <si>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</si>
  <si>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</si>
  <si>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</si>
  <si>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</si>
  <si>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</si>
  <si>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</si>
  <si>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</si>
  <si>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</si>
  <si>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</si>
  <si>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</si>
  <si>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</si>
  <si>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</si>
  <si>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</si>
  <si>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</si>
  <si>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</si>
  <si>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</si>
  <si>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</si>
  <si>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</si>
  <si>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</si>
  <si>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</si>
  <si>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</si>
  <si>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</si>
  <si>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</si>
  <si>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</si>
  <si>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</si>
  <si>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</si>
  <si>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</si>
  <si>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</si>
  <si>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</si>
  <si>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</si>
  <si>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</si>
  <si>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</si>
  <si>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</si>
  <si>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</si>
  <si>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</si>
  <si>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</si>
  <si>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</si>
  <si>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</si>
  <si>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</si>
  <si>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</si>
  <si>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</si>
  <si>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</si>
  <si>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</si>
  <si>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</si>
  <si>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</si>
  <si>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</si>
  <si>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</si>
  <si>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</si>
  <si>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</si>
  <si>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</si>
  <si>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</si>
  <si>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</si>
  <si>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</si>
  <si>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</si>
  <si>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</si>
  <si>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</si>
  <si>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</si>
  <si>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</si>
  <si>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</si>
  <si>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</si>
  <si>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</si>
  <si>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</si>
  <si>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</si>
  <si>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</si>
  <si>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</si>
  <si>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</si>
  <si>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</si>
  <si>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</si>
  <si>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</si>
  <si>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</si>
  <si>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</si>
  <si>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</si>
  <si>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</si>
  <si>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</si>
  <si>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</si>
  <si>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</si>
  <si>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</si>
  <si>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</si>
  <si>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</si>
  <si>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</si>
  <si>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</si>
  <si>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</si>
  <si>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</si>
  <si>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</si>
  <si>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</si>
  <si>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</si>
  <si>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</si>
  <si>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</si>
  <si>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</si>
  <si>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</si>
  <si>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</si>
  <si>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</si>
  <si>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</si>
  <si>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</si>
  <si>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</si>
  <si>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</si>
  <si>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</si>
  <si>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</si>
  <si>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</si>
  <si>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</si>
  <si>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</si>
  <si>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</si>
  <si>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</si>
  <si>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</si>
  <si>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</si>
  <si>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</si>
  <si>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</si>
  <si>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</si>
  <si>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</si>
  <si>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</si>
  <si>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</si>
  <si>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</si>
  <si>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</si>
  <si>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</si>
  <si>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</si>
  <si>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</si>
  <si>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</si>
  <si>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</si>
  <si>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</si>
  <si>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</si>
  <si>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</si>
  <si>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</si>
  <si>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</si>
  <si>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</si>
  <si>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</si>
  <si>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</si>
  <si>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</si>
  <si>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</si>
  <si>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</si>
  <si>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</si>
  <si>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</si>
  <si>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</si>
  <si>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</si>
  <si>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</si>
  <si>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</si>
  <si>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</si>
  <si>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</si>
  <si>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</si>
  <si>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</si>
  <si>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</si>
  <si>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</si>
  <si>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</si>
  <si>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</si>
  <si>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</si>
  <si>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</si>
  <si>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</si>
  <si>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</si>
  <si>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</si>
  <si>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</si>
  <si>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</si>
  <si>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</si>
  <si>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</si>
  <si>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</si>
  <si>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</si>
  <si>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</si>
  <si>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</si>
  <si>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</si>
  <si>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</si>
  <si>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</si>
  <si>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</si>
  <si>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</si>
  <si>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</si>
  <si>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</si>
  <si>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</si>
  <si>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</si>
  <si>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</si>
  <si>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</si>
  <si>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</si>
  <si>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</si>
  <si>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</si>
  <si>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</si>
  <si>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</si>
  <si>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</si>
  <si>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</si>
  <si>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</si>
  <si>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</si>
  <si>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</si>
  <si>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</si>
  <si>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</si>
  <si>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</si>
  <si>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</si>
  <si>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</si>
  <si>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</si>
  <si>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</si>
  <si>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</si>
  <si>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</si>
  <si>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</si>
  <si>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</si>
  <si>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</si>
  <si>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</si>
  <si>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</si>
  <si>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</si>
  <si>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</si>
  <si>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</si>
  <si>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</si>
  <si>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</si>
  <si>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</si>
  <si>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</si>
  <si>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</si>
  <si>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</si>
  <si>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</si>
  <si>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</si>
  <si>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</si>
  <si>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</si>
  <si>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</si>
  <si>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</si>
  <si>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</si>
  <si>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</si>
  <si>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</si>
  <si>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</si>
  <si>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</si>
  <si>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</si>
  <si>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</si>
  <si>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</si>
  <si>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</si>
  <si>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</si>
  <si>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</si>
  <si>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</si>
  <si>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</si>
  <si>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</si>
  <si>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</si>
  <si>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</si>
  <si>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</si>
  <si>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</si>
  <si>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</si>
  <si>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</si>
  <si>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</si>
  <si>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</si>
  <si>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</si>
  <si>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</si>
  <si>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</si>
  <si>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</si>
  <si>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</si>
  <si>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</si>
  <si>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</si>
  <si>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</si>
  <si>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</si>
  <si>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</si>
  <si>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</si>
  <si>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</si>
  <si>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</si>
  <si>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</si>
  <si>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</si>
  <si>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</si>
  <si>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</si>
  <si>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</si>
  <si>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</si>
  <si>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</si>
  <si>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</si>
  <si>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</si>
  <si>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</si>
  <si>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</si>
  <si>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</si>
  <si>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</si>
  <si>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</si>
  <si>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</si>
  <si>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</si>
  <si>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</si>
  <si>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</si>
  <si>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</si>
  <si>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</si>
  <si>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</si>
  <si>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</si>
  <si>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</si>
  <si>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</si>
  <si>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</si>
  <si>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</si>
  <si>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</si>
  <si>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</si>
  <si>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</si>
  <si>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</si>
  <si>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</si>
  <si>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</si>
  <si>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</si>
  <si>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</si>
  <si>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</si>
  <si>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</si>
  <si>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</si>
  <si>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</si>
  <si>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</si>
  <si>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</si>
  <si>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</si>
  <si>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</si>
  <si>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</si>
  <si>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</si>
  <si>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</si>
  <si>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</si>
  <si>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</si>
  <si>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</si>
  <si>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</si>
  <si>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</si>
  <si>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</si>
  <si>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</si>
  <si>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</si>
  <si>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</si>
  <si>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</si>
  <si>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</si>
  <si>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</si>
  <si>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</si>
  <si>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</si>
  <si>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</si>
  <si>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</si>
  <si>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</si>
  <si>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</si>
  <si>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</si>
  <si>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</si>
  <si>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</si>
  <si>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</si>
  <si>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</si>
  <si>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</si>
  <si>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</si>
  <si>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</si>
  <si>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</si>
  <si>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</si>
  <si>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</si>
  <si>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</si>
  <si>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</si>
  <si>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</si>
  <si>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</si>
  <si>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</si>
  <si>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</si>
  <si>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</si>
  <si>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</si>
  <si>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</si>
  <si>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</si>
  <si>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</si>
  <si>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</si>
  <si>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</si>
  <si>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</si>
  <si>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</si>
  <si>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</si>
  <si>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</si>
  <si>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</si>
  <si>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</si>
  <si>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</si>
  <si>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</si>
  <si>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</si>
  <si>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</si>
  <si>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</si>
  <si>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</si>
  <si>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</si>
  <si>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</si>
  <si>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</si>
  <si>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</si>
  <si>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</si>
  <si>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</si>
  <si>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</si>
  <si>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</si>
  <si>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</si>
  <si>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</si>
  <si>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</si>
  <si>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</si>
  <si>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</si>
  <si>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</si>
  <si>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</si>
  <si>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</si>
  <si>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</si>
  <si>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</si>
  <si>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</si>
  <si>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</si>
  <si>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</si>
  <si>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</si>
  <si>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</si>
  <si>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</si>
  <si>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</si>
  <si>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</si>
  <si>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</si>
  <si>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</si>
  <si>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</si>
  <si>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</si>
  <si>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</si>
  <si>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</si>
  <si>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</si>
  <si>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</si>
  <si>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</si>
  <si>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</si>
  <si>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</si>
  <si>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</si>
  <si>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</si>
  <si>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</si>
  <si>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</si>
  <si>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</si>
  <si>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</si>
  <si>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</si>
  <si>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</si>
  <si>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</si>
  <si>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</si>
  <si>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</si>
  <si>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</si>
  <si>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</si>
  <si>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</si>
  <si>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</si>
  <si>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</si>
  <si>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</si>
  <si>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</si>
  <si>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</si>
  <si>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</si>
  <si>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</si>
  <si>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</si>
  <si>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</si>
  <si>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</si>
  <si>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</si>
  <si>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</si>
  <si>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</si>
  <si>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</si>
  <si>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</si>
  <si>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</si>
  <si>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</si>
  <si>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</si>
  <si>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</si>
  <si>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</si>
  <si>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</si>
  <si>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</si>
  <si>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</si>
  <si>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</si>
  <si>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</si>
  <si>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</si>
  <si>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</si>
  <si>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</si>
  <si>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</si>
  <si>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</si>
  <si>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</si>
  <si>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</si>
  <si>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</si>
  <si>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</si>
  <si>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</si>
  <si>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</si>
  <si>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</si>
  <si>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</si>
  <si>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</si>
  <si>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</si>
  <si>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</si>
  <si>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</si>
  <si>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</si>
  <si>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</si>
  <si>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</si>
  <si>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</si>
  <si>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</si>
  <si>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</si>
  <si>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</si>
  <si>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</si>
  <si>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</si>
  <si>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</si>
  <si>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</si>
  <si>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</si>
  <si>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</si>
  <si>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</si>
  <si>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</si>
  <si>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</si>
  <si>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</si>
  <si>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</si>
  <si>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</si>
  <si>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</si>
  <si>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</si>
  <si>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</si>
  <si>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</si>
  <si>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</si>
  <si>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</si>
  <si>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</si>
  <si>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</si>
  <si>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</si>
  <si>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</si>
  <si>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</si>
  <si>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</si>
  <si>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</si>
  <si>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</si>
  <si>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</si>
  <si>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</si>
  <si>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</si>
  <si>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</si>
  <si>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</si>
  <si>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</si>
  <si>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</si>
  <si>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</si>
  <si>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</si>
  <si>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</si>
  <si>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</si>
  <si>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</si>
  <si>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</si>
  <si>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</si>
  <si>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</si>
  <si>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</si>
  <si>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</si>
  <si>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</si>
  <si>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</si>
  <si>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</si>
  <si>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</si>
  <si>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</si>
  <si>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</si>
  <si>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</si>
  <si>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</si>
  <si>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</si>
  <si>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</si>
  <si>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</si>
  <si>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</si>
  <si>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</si>
  <si>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</si>
  <si>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</si>
  <si>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</si>
  <si>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</si>
  <si>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</si>
  <si>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</si>
  <si>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</si>
  <si>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</si>
  <si>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</si>
  <si>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</si>
  <si>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</si>
  <si>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</si>
  <si>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</si>
  <si>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</si>
  <si>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</si>
  <si>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</si>
  <si>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</si>
  <si>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</si>
  <si>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</si>
  <si>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</si>
  <si>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</si>
  <si>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</si>
  <si>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</si>
  <si>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</si>
  <si>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</si>
  <si>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</si>
  <si>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</si>
  <si>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</si>
  <si>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</si>
  <si>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</si>
  <si>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</si>
  <si>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</si>
  <si>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</si>
  <si>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</si>
  <si>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</si>
  <si>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</si>
  <si>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</si>
  <si>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</si>
  <si>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</si>
  <si>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</si>
  <si>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</si>
  <si>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</si>
  <si>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</si>
  <si>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</si>
  <si>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</si>
  <si>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</si>
  <si>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</si>
  <si>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</si>
  <si>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</si>
  <si>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</si>
  <si>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</si>
  <si>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</si>
  <si>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</si>
  <si>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</si>
  <si>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</si>
  <si>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</si>
  <si>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</si>
  <si>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</si>
  <si>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</si>
  <si>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</si>
  <si>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</si>
  <si>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</si>
  <si>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</si>
  <si>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</si>
  <si>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</si>
  <si>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</si>
  <si>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</si>
  <si>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</si>
  <si>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</si>
  <si>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</si>
  <si>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</si>
  <si>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</si>
  <si>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</si>
  <si>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</si>
  <si>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</si>
  <si>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</si>
  <si>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</si>
  <si>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</si>
  <si>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</si>
  <si>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</si>
  <si>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</si>
  <si>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</si>
  <si>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</si>
  <si>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</si>
  <si>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</si>
  <si>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</si>
  <si>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</si>
  <si>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</si>
  <si>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</si>
  <si>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</si>
  <si>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</si>
  <si>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</si>
  <si>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</si>
  <si>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</si>
  <si>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</si>
  <si>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</si>
  <si>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</si>
  <si>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</si>
  <si>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</si>
  <si>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</si>
  <si>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</si>
  <si>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</si>
  <si>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</si>
  <si>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</si>
  <si>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</si>
  <si>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</si>
  <si>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</si>
  <si>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</si>
  <si>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</si>
  <si>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</si>
  <si>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</si>
  <si>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</si>
  <si>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</si>
  <si>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</si>
  <si>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</si>
  <si>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</si>
  <si>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</si>
  <si>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</si>
  <si>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</si>
  <si>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</si>
  <si>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</si>
  <si>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</si>
  <si>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</si>
  <si>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</si>
  <si>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</si>
  <si>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</si>
  <si>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</si>
  <si>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</si>
  <si>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</si>
  <si>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</si>
  <si>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</si>
  <si>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</si>
  <si>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</si>
  <si>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</si>
  <si>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</si>
  <si>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</si>
  <si>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</si>
  <si>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</si>
  <si>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</si>
  <si>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</si>
  <si>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</si>
  <si>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</si>
  <si>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</si>
  <si>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</si>
  <si>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</si>
  <si>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</si>
  <si>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</si>
  <si>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</si>
  <si>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</si>
  <si>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</si>
  <si>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</si>
  <si>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</si>
  <si>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</si>
  <si>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</si>
  <si>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</si>
  <si>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</si>
  <si>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</si>
  <si>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</si>
  <si>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</si>
  <si>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</si>
  <si>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</si>
  <si>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</si>
  <si>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</si>
  <si>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</si>
  <si>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</si>
  <si>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</si>
  <si>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</si>
  <si>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</si>
  <si>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</si>
  <si>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</si>
  <si>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</si>
  <si>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</si>
  <si>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</si>
  <si>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</si>
  <si>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</si>
  <si>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</si>
  <si>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</si>
  <si>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</si>
  <si>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</si>
  <si>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</si>
  <si>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</si>
  <si>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</si>
  <si>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</si>
  <si>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</si>
  <si>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</si>
  <si>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</si>
  <si>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</si>
  <si>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</si>
  <si>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</si>
  <si>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</si>
  <si>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</si>
  <si>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</si>
  <si>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</si>
  <si>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</si>
  <si>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</si>
  <si>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</si>
  <si>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</si>
  <si>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</si>
  <si>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</si>
  <si>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</si>
  <si>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</si>
  <si>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</si>
  <si>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</si>
  <si>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</si>
  <si>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</si>
  <si>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</si>
  <si>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</si>
  <si>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</si>
  <si>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</si>
  <si>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</si>
  <si>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</si>
  <si>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</si>
  <si>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</si>
  <si>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</si>
  <si>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</si>
  <si>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</si>
  <si>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</si>
  <si>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</si>
  <si>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</si>
  <si>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</si>
  <si>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</si>
  <si>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</si>
  <si>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</si>
  <si>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</si>
  <si>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</si>
  <si>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</si>
  <si>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</si>
  <si>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</si>
  <si>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</si>
  <si>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</si>
  <si>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</si>
  <si>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</si>
  <si>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</si>
  <si>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</si>
  <si>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</si>
  <si>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</si>
  <si>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</si>
  <si>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</si>
  <si>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</si>
  <si>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</si>
  <si>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</si>
  <si>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</si>
  <si>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</si>
  <si>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</si>
  <si>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</si>
  <si>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</si>
  <si>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</si>
  <si>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</si>
  <si>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</si>
  <si>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</si>
  <si>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</si>
  <si>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</si>
  <si>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</si>
  <si>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</si>
  <si>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</si>
  <si>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</si>
  <si>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</si>
  <si>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</si>
  <si>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</si>
  <si>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</si>
  <si>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</si>
  <si>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</si>
  <si>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</si>
  <si>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</si>
  <si>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</si>
  <si>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</si>
  <si>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</si>
  <si>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</si>
  <si>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</si>
  <si>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</si>
  <si>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</si>
  <si>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</si>
  <si>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</si>
  <si>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</si>
  <si>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</si>
  <si>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</si>
  <si>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</si>
  <si>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</si>
  <si>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</si>
  <si>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</si>
  <si>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</si>
  <si>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</si>
  <si>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</si>
  <si>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</si>
  <si>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</si>
  <si>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</si>
  <si>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</si>
  <si>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</si>
  <si>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</si>
  <si>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</si>
  <si>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</si>
  <si>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</si>
  <si>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</si>
  <si>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</si>
  <si>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</si>
  <si>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</si>
  <si>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</si>
  <si>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</si>
  <si>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</si>
  <si>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</si>
  <si>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</si>
  <si>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</si>
  <si>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</si>
  <si>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</si>
  <si>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</si>
  <si>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</si>
  <si>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</si>
  <si>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</si>
  <si>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</si>
  <si>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</si>
  <si>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</si>
  <si>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</si>
  <si>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</si>
  <si>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</si>
  <si>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</si>
  <si>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</si>
  <si>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</si>
  <si>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</si>
  <si>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</si>
  <si>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</si>
  <si>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</si>
  <si>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</si>
  <si>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</si>
  <si>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</si>
  <si>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</si>
  <si>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</si>
  <si>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</si>
  <si>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</si>
  <si>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</si>
  <si>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</si>
  <si>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</si>
  <si>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</si>
  <si>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</si>
  <si>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</si>
  <si>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</si>
  <si>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</si>
  <si>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</si>
  <si>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</si>
  <si>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</si>
  <si>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</si>
  <si>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</si>
  <si>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</si>
  <si>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</si>
  <si>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</si>
  <si>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</si>
  <si>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</si>
  <si>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</si>
  <si>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</si>
  <si>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</si>
  <si>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</si>
  <si>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</si>
  <si>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</si>
  <si>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</si>
  <si>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</si>
  <si>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</si>
  <si>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</si>
  <si>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</si>
  <si>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</si>
  <si>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</si>
  <si>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</si>
  <si>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</si>
  <si>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</si>
  <si>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</si>
  <si>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</si>
  <si>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</si>
  <si>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</si>
  <si>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</si>
  <si>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</si>
  <si>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</si>
  <si>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</si>
  <si>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</si>
  <si>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</si>
  <si>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</si>
  <si>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</si>
  <si>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</si>
  <si>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</si>
  <si>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</si>
  <si>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</si>
  <si>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</si>
  <si>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</si>
  <si>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</si>
  <si>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</si>
  <si>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</si>
  <si>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</si>
  <si>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</si>
  <si>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</si>
  <si>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</si>
  <si>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</si>
  <si>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</si>
  <si>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</si>
  <si>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</si>
  <si>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</si>
  <si>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</si>
  <si>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</si>
  <si>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</si>
  <si>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</si>
  <si>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</si>
  <si>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</si>
  <si>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</si>
  <si>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</si>
  <si>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</si>
  <si>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</si>
  <si>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</si>
  <si>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</si>
  <si>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</si>
  <si>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</si>
  <si>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</si>
  <si>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</si>
  <si>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</si>
  <si>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</si>
  <si>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</si>
  <si>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</si>
  <si>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</si>
  <si>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</si>
  <si>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</si>
  <si>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</si>
  <si>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</si>
  <si>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</si>
  <si>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</si>
  <si>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</si>
  <si>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</si>
  <si>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</si>
  <si>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</si>
  <si>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</si>
  <si>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</si>
  <si>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</si>
  <si>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</si>
  <si>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</si>
  <si>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</si>
  <si>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</si>
  <si>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</si>
  <si>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</si>
  <si>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</si>
  <si>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</si>
  <si>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</si>
  <si>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</si>
  <si>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</si>
  <si>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</si>
  <si>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</si>
  <si>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</si>
  <si>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</si>
  <si>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</si>
  <si>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</si>
  <si>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</si>
  <si>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</si>
  <si>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</si>
  <si>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</si>
  <si>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</si>
  <si>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</si>
  <si>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</si>
  <si>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</si>
  <si>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</si>
  <si>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</si>
  <si>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</si>
  <si>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</si>
  <si>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</si>
  <si>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</si>
  <si>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</si>
  <si>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</si>
  <si>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</si>
  <si>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</si>
  <si>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</si>
  <si>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</si>
  <si>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</si>
  <si>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</si>
  <si>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</si>
  <si>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</si>
  <si>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</si>
  <si>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</si>
  <si>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</si>
  <si>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</si>
  <si>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</si>
  <si>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</si>
  <si>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</si>
  <si>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</si>
  <si>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</si>
  <si>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</si>
  <si>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</si>
  <si>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</si>
  <si>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</si>
  <si>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</si>
  <si>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</si>
  <si>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</si>
  <si>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</si>
  <si>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</si>
  <si>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</si>
  <si>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</si>
  <si>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</si>
  <si>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</si>
  <si>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</si>
  <si>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</si>
  <si>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</si>
  <si>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</si>
  <si>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</si>
  <si>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</si>
  <si>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</si>
  <si>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</si>
  <si>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</si>
  <si>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</si>
  <si>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</si>
  <si>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</si>
  <si>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</si>
  <si>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</si>
  <si>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</si>
  <si>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</si>
  <si>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</si>
  <si>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</si>
  <si>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</si>
  <si>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</si>
  <si>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</si>
  <si>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</si>
  <si>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</si>
  <si>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</si>
  <si>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</si>
  <si>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</si>
  <si>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</si>
  <si>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</si>
  <si>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</si>
  <si>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</si>
  <si>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</si>
  <si>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</si>
  <si>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</si>
  <si>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</si>
  <si>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</si>
  <si>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</si>
  <si>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</si>
  <si>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</si>
  <si>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</si>
  <si>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</si>
  <si>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</si>
  <si>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</si>
  <si>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</si>
  <si>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</si>
  <si>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</si>
  <si>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</si>
  <si>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</si>
  <si>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</si>
  <si>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</si>
  <si>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</si>
  <si>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</si>
  <si>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</si>
  <si>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</si>
  <si>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</si>
  <si>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</si>
  <si>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</si>
  <si>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</si>
  <si>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</si>
  <si>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</si>
  <si>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</si>
  <si>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</si>
  <si>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</si>
  <si>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</si>
  <si>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</si>
  <si>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</si>
  <si>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</si>
  <si>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</si>
  <si>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</si>
  <si>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</si>
  <si>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</si>
  <si>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</si>
  <si>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</si>
  <si>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</si>
  <si>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</si>
  <si>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</si>
  <si>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</si>
  <si>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</si>
  <si>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</si>
  <si>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</si>
  <si>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</si>
  <si>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</si>
  <si>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</si>
  <si>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</si>
  <si>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</si>
  <si>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</si>
  <si>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</si>
  <si>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</si>
  <si>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</si>
  <si>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</si>
  <si>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</si>
  <si>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</si>
  <si>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</si>
  <si>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</si>
  <si>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</si>
  <si>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</si>
  <si>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</si>
  <si>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</si>
  <si>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</si>
  <si>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</si>
  <si>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</si>
  <si>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</si>
  <si>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</si>
  <si>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</si>
  <si>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</si>
  <si>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</si>
  <si>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</si>
  <si>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</si>
  <si>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</si>
  <si>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</si>
  <si>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</si>
  <si>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</si>
  <si>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</si>
  <si>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</si>
  <si>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</si>
  <si>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</si>
  <si>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</si>
  <si>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</si>
  <si>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</si>
  <si>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</si>
  <si>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</si>
  <si>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</si>
  <si>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</si>
  <si>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</si>
  <si>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</si>
  <si>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</si>
  <si>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</si>
  <si>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</si>
  <si>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</si>
  <si>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</si>
  <si>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</si>
  <si>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</si>
  <si>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</si>
  <si>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</si>
  <si>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</si>
  <si>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</si>
  <si>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</si>
  <si>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</si>
  <si>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</si>
  <si>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</si>
  <si>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</si>
  <si>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</si>
  <si>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</si>
  <si>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</si>
  <si>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</si>
  <si>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</si>
  <si>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</si>
  <si>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</si>
  <si>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</si>
  <si>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</si>
  <si>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</si>
  <si>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</si>
  <si>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</si>
  <si>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</si>
  <si>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</si>
  <si>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</si>
  <si>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</si>
  <si>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</si>
  <si>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</si>
  <si>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</si>
  <si>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</si>
  <si>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</si>
  <si>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</si>
  <si>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</si>
  <si>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</si>
  <si>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</si>
  <si>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</si>
  <si>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</si>
  <si>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</si>
  <si>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</si>
  <si>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</si>
  <si>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</si>
  <si>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</si>
  <si>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</si>
  <si>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</si>
  <si>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</si>
  <si>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</si>
  <si>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</si>
  <si>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</si>
  <si>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</si>
  <si>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</si>
  <si>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</si>
  <si>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</si>
  <si>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</si>
  <si>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</si>
  <si>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</si>
  <si>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</si>
  <si>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</si>
  <si>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</si>
  <si>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</si>
  <si>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</si>
  <si>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</si>
  <si>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</si>
  <si>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</si>
  <si>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</si>
  <si>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</si>
  <si>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</si>
  <si>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</si>
  <si>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</si>
  <si>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</si>
  <si>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</si>
  <si>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</si>
  <si>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</si>
  <si>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</si>
  <si>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</si>
  <si>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</si>
  <si>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</si>
  <si>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</si>
  <si>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</si>
  <si>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</si>
  <si>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</si>
  <si>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</si>
  <si>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</si>
  <si>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</si>
  <si>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</si>
  <si>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</si>
  <si>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</si>
  <si>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</si>
  <si>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</si>
  <si>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</si>
  <si>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</si>
  <si>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</si>
  <si>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</si>
  <si>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</si>
  <si>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</si>
  <si>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</si>
  <si>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</si>
  <si>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</si>
  <si>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</si>
  <si>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</si>
  <si>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</si>
  <si>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</si>
  <si>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</si>
  <si>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</si>
  <si>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</si>
  <si>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</si>
  <si>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</si>
  <si>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</si>
  <si>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</si>
  <si>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</si>
  <si>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</si>
  <si>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</si>
  <si>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</si>
  <si>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</si>
  <si>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</si>
  <si>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</si>
  <si>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</si>
  <si>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</si>
  <si>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</si>
  <si>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</si>
  <si>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</si>
  <si>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</si>
  <si>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</si>
  <si>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</si>
  <si>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</si>
  <si>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</si>
  <si>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</si>
  <si>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</si>
  <si>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</si>
  <si>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</si>
  <si>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</si>
  <si>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</si>
  <si>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</si>
  <si>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</si>
  <si>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</si>
  <si>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</si>
  <si>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</si>
  <si>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</si>
  <si>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</si>
  <si>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</si>
  <si>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</si>
  <si>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</si>
  <si>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</si>
  <si>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</si>
  <si>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</si>
  <si>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</si>
  <si>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</si>
  <si>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</si>
  <si>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</si>
  <si>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</si>
  <si>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</si>
  <si>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</si>
  <si>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</si>
  <si>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</si>
  <si>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</si>
  <si>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</si>
  <si>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</si>
  <si>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</si>
  <si>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</si>
  <si>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</si>
  <si>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</si>
  <si>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</si>
  <si>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</si>
  <si>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</si>
  <si>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</si>
  <si>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</si>
  <si>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</si>
  <si>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</si>
  <si>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</si>
  <si>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</si>
  <si>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</si>
  <si>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</si>
  <si>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</si>
  <si>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</si>
  <si>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</si>
  <si>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</si>
  <si>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</si>
  <si>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</si>
  <si>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</si>
  <si>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</si>
  <si>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</si>
  <si>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</si>
  <si>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</si>
  <si>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</si>
  <si>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</si>
  <si>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</si>
  <si>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</si>
  <si>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</si>
  <si>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</si>
  <si>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</si>
  <si>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</si>
  <si>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</si>
  <si>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</si>
  <si>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</si>
  <si>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</si>
  <si>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</si>
  <si>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</si>
  <si>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</si>
  <si>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</si>
  <si>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</si>
  <si>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</si>
  <si>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</si>
  <si>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</si>
  <si>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</si>
  <si>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</si>
  <si>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</si>
  <si>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</si>
  <si>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</si>
  <si>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</si>
  <si>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</si>
  <si>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</si>
  <si>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</si>
  <si>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</si>
  <si>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</si>
  <si>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</si>
  <si>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</si>
  <si>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</si>
  <si>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</si>
  <si>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</si>
  <si>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</si>
  <si>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</si>
  <si>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</si>
  <si>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</si>
  <si>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</si>
  <si>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</si>
  <si>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</si>
  <si>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</si>
  <si>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</si>
  <si>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</si>
  <si>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</si>
  <si>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</si>
  <si>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</si>
  <si>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</si>
  <si>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</si>
  <si>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</si>
  <si>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</si>
  <si>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</si>
  <si>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</si>
  <si>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</si>
  <si>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</si>
  <si>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</si>
  <si>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</si>
  <si>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</si>
  <si>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</si>
  <si>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</si>
  <si>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</si>
  <si>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</si>
  <si>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</si>
  <si>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</si>
  <si>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</si>
  <si>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</si>
  <si>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</si>
  <si>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</si>
  <si>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</si>
  <si>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</si>
  <si>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</si>
  <si>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</si>
  <si>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</si>
  <si>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</si>
  <si>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</si>
  <si>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</si>
  <si>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</si>
  <si>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</si>
  <si>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</si>
  <si>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</si>
  <si>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</si>
  <si>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</si>
  <si>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</si>
  <si>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</si>
  <si>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</si>
  <si>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</si>
  <si>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</si>
  <si>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</si>
  <si>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</si>
  <si>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</si>
  <si>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</si>
  <si>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</si>
  <si>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</si>
  <si>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</si>
  <si>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</si>
  <si>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</si>
  <si>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</si>
  <si>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</si>
  <si>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</si>
  <si>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</si>
  <si>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</si>
  <si>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</si>
  <si>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</si>
  <si>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</si>
  <si>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</si>
  <si>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</si>
  <si>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</si>
  <si>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</si>
  <si>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</si>
  <si>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</si>
  <si>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</si>
  <si>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</si>
  <si>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</si>
  <si>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</si>
  <si>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</si>
  <si>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</si>
  <si>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</si>
  <si>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</si>
  <si>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</si>
  <si>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</si>
  <si>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</si>
  <si>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</si>
  <si>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</si>
  <si>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</si>
  <si>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</si>
  <si>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</si>
  <si>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</si>
  <si>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</si>
  <si>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</si>
  <si>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</si>
  <si>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</si>
  <si>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</si>
  <si>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</si>
  <si>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</si>
  <si>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</si>
  <si>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</si>
  <si>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</si>
  <si>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</si>
  <si>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</si>
  <si>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</si>
  <si>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</si>
  <si>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</si>
  <si>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</si>
  <si>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</si>
  <si>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</si>
  <si>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</si>
  <si>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</si>
  <si>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</si>
  <si>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</si>
  <si>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</si>
  <si>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</si>
  <si>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</si>
  <si>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</si>
  <si>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</si>
  <si>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</si>
  <si>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</si>
  <si>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</si>
  <si>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</si>
  <si>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</si>
  <si>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</si>
  <si>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</si>
  <si>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</si>
  <si>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</si>
  <si>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</si>
  <si>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</si>
  <si>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</si>
  <si>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</si>
  <si>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</si>
  <si>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</si>
  <si>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</si>
  <si>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</si>
  <si>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</si>
  <si>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</si>
  <si>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</si>
  <si>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</si>
  <si>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</si>
  <si>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</si>
  <si>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</si>
  <si>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</si>
  <si>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</si>
  <si>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</si>
  <si>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</si>
  <si>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</si>
  <si>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</si>
  <si>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</si>
  <si>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</si>
  <si>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</si>
  <si>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</si>
  <si>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</si>
  <si>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</si>
  <si>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</si>
  <si>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</si>
  <si>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</si>
  <si>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</si>
  <si>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</si>
  <si>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</si>
  <si>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</si>
  <si>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</si>
  <si>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</si>
  <si>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</si>
  <si>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</si>
  <si>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</si>
  <si>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</si>
  <si>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</si>
  <si>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</si>
  <si>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</si>
  <si>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</si>
  <si>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</si>
  <si>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</si>
  <si>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</si>
  <si>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</si>
  <si>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</si>
  <si>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</si>
  <si>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</si>
  <si>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</si>
  <si>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</si>
  <si>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</si>
  <si>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</si>
  <si>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</si>
  <si>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</si>
  <si>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</si>
  <si>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</si>
  <si>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</si>
  <si>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</si>
  <si>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</si>
  <si>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</si>
  <si>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</si>
  <si>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</si>
  <si>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</si>
  <si>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</si>
  <si>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</si>
  <si>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</si>
  <si>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</si>
  <si>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</si>
  <si>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</si>
  <si>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</si>
  <si>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</si>
  <si>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</si>
  <si>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</si>
  <si>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</si>
  <si>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</si>
  <si>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</si>
  <si>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</si>
  <si>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</si>
  <si>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</si>
  <si>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</si>
  <si>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</si>
  <si>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</si>
  <si>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</si>
  <si>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</si>
  <si>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</si>
  <si>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</si>
  <si>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</si>
  <si>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</si>
  <si>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</si>
  <si>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</si>
  <si>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</si>
  <si>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</si>
  <si>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</si>
  <si>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</si>
  <si>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</si>
  <si>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</si>
  <si>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</si>
  <si>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</si>
  <si>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</si>
  <si>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</si>
  <si>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</si>
  <si>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</si>
  <si>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</si>
  <si>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</si>
  <si>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</si>
  <si>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</si>
  <si>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</si>
  <si>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</si>
  <si>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</si>
  <si>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</si>
  <si>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</si>
  <si>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</si>
  <si>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</si>
  <si>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</si>
  <si>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</si>
  <si>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</si>
  <si>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</si>
  <si>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</si>
  <si>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</si>
  <si>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</si>
  <si>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</si>
  <si>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</si>
  <si>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</si>
  <si>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</si>
  <si>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</si>
  <si>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</si>
  <si>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</si>
  <si>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</si>
  <si>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</si>
  <si>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</si>
  <si>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</si>
  <si>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</si>
  <si>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</si>
  <si>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</si>
  <si>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</si>
  <si>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</si>
  <si>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</si>
  <si>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</si>
  <si>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</si>
  <si>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</si>
  <si>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</si>
  <si>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</si>
  <si>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</si>
  <si>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</si>
  <si>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</si>
  <si>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</si>
  <si>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</si>
  <si>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</si>
  <si>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</si>
  <si>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</si>
  <si>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</si>
  <si>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</si>
  <si>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</si>
  <si>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</si>
  <si>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</si>
  <si>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</si>
  <si>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</si>
  <si>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</si>
  <si>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</si>
  <si>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</si>
  <si>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</si>
  <si>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</si>
  <si>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</si>
  <si>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</si>
  <si>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</si>
  <si>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</si>
  <si>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</si>
  <si>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</si>
  <si>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</si>
  <si>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</si>
  <si>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</si>
  <si>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</si>
  <si>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</si>
  <si>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</si>
  <si>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</si>
  <si>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</si>
  <si>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</si>
  <si>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</si>
  <si>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</si>
  <si>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</si>
  <si>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</si>
  <si>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</si>
  <si>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</si>
  <si>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</si>
  <si>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</si>
  <si>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</si>
  <si>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</si>
  <si>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</si>
  <si>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</si>
  <si>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</si>
  <si>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</si>
  <si>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</si>
  <si>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</si>
  <si>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</si>
  <si>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</si>
  <si>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</si>
  <si>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</si>
  <si>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</si>
  <si>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</si>
  <si>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</si>
  <si>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</si>
  <si>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</si>
  <si>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</si>
  <si>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</si>
  <si>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</si>
  <si>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</si>
  <si>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</si>
  <si>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</si>
  <si>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</si>
  <si>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</si>
  <si>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</si>
  <si>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</si>
  <si>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</si>
  <si>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</si>
  <si>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</si>
  <si>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</si>
  <si>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</si>
  <si>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</si>
  <si>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</si>
  <si>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</si>
  <si>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</si>
  <si>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</si>
  <si>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</si>
  <si>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</si>
  <si>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</si>
  <si>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</si>
  <si>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</si>
  <si>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</si>
  <si>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</si>
  <si>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</si>
  <si>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</si>
  <si>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</si>
  <si>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</si>
  <si>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</si>
  <si>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</si>
  <si>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</si>
  <si>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</si>
  <si>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</si>
  <si>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</si>
  <si>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</si>
  <si>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</si>
  <si>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</si>
  <si>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</si>
  <si>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</si>
  <si>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</si>
  <si>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</si>
  <si>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</si>
  <si>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</si>
  <si>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</si>
  <si>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</si>
  <si>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</si>
  <si>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</si>
  <si>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</si>
  <si>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</si>
  <si>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</si>
  <si>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</si>
  <si>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</si>
  <si>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</si>
  <si>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</si>
  <si>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</si>
  <si>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</si>
  <si>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</si>
  <si>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</si>
  <si>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</si>
  <si>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</si>
  <si>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</si>
  <si>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</si>
  <si>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</si>
  <si>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</si>
  <si>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</si>
  <si>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</si>
  <si>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</si>
  <si>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</si>
  <si>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</si>
  <si>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</si>
  <si>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</si>
  <si>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</si>
  <si>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</si>
  <si>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</si>
  <si>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</si>
  <si>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</si>
  <si>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</si>
  <si>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</si>
  <si>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</si>
  <si>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</si>
  <si>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</si>
  <si>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</si>
  <si>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</si>
  <si>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</si>
  <si>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</si>
  <si>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</si>
  <si>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</si>
  <si>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</si>
  <si>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</si>
  <si>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</si>
  <si>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</si>
  <si>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</si>
  <si>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</si>
  <si>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</si>
  <si>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</si>
  <si>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</si>
  <si>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</si>
  <si>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</si>
  <si>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</si>
  <si>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</si>
  <si>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</si>
  <si>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</si>
  <si>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</si>
  <si>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</si>
  <si>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</si>
  <si>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</si>
  <si>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</si>
  <si>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</si>
  <si>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</si>
  <si>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</si>
  <si>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</si>
  <si>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</si>
  <si>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</si>
  <si>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</si>
  <si>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</si>
  <si>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</si>
  <si>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</si>
  <si>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</si>
  <si>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</si>
  <si>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</si>
  <si>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</si>
  <si>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</si>
  <si>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</si>
  <si>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</si>
  <si>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</si>
  <si>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</si>
  <si>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</si>
  <si>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</si>
  <si>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</si>
  <si>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</si>
  <si>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</si>
  <si>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</si>
  <si>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</si>
  <si>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</si>
  <si>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</si>
  <si>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</si>
  <si>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</si>
  <si>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</si>
  <si>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</si>
  <si>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</si>
  <si>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</si>
  <si>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</si>
  <si>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</si>
  <si>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</si>
  <si>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</si>
  <si>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</si>
  <si>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</si>
  <si>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</si>
  <si>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</si>
  <si>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</si>
  <si>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</si>
  <si>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</si>
  <si>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</si>
  <si>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</si>
  <si>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</si>
  <si>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</si>
  <si>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</si>
  <si>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</si>
  <si>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</si>
  <si>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</si>
  <si>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</si>
  <si>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</si>
  <si>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</si>
  <si>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</si>
  <si>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</si>
  <si>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</si>
  <si>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</si>
  <si>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</si>
  <si>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</si>
  <si>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</si>
  <si>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</si>
  <si>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</si>
  <si>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</si>
  <si>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</si>
  <si>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</si>
  <si>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</si>
  <si>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</si>
  <si>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</si>
  <si>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</si>
  <si>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</si>
  <si>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</si>
  <si>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</si>
  <si>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</si>
  <si>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</si>
  <si>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</si>
  <si>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</si>
  <si>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</si>
  <si>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</si>
  <si>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</si>
  <si>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</si>
  <si>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</si>
  <si>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</si>
  <si>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</si>
  <si>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</si>
  <si>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</si>
  <si>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</si>
  <si>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</si>
  <si>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</si>
  <si>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</si>
  <si>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</si>
  <si>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</si>
  <si>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</si>
  <si>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</si>
  <si>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</si>
  <si>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</si>
  <si>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</si>
  <si>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</si>
  <si>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</si>
  <si>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</si>
  <si>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</si>
  <si>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</si>
  <si>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</si>
  <si>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</si>
  <si>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</si>
  <si>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</si>
  <si>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</si>
  <si>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</si>
  <si>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</si>
  <si>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</si>
  <si>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</si>
  <si>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</si>
  <si>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</si>
  <si>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</si>
  <si>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</si>
  <si>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</si>
  <si>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</si>
  <si>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</si>
  <si>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</si>
  <si>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</si>
  <si>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</si>
  <si>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</si>
  <si>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</si>
  <si>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</si>
  <si>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</si>
  <si>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</si>
  <si>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</si>
  <si>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</si>
  <si>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</si>
  <si>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</si>
  <si>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</si>
  <si>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</si>
  <si>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</si>
  <si>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</si>
  <si>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</si>
  <si>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</si>
  <si>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</si>
  <si>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</si>
  <si>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</si>
  <si>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</si>
  <si>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</si>
  <si>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</si>
  <si>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</si>
  <si>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</si>
  <si>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</si>
  <si>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</si>
  <si>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</si>
  <si>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</si>
  <si>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</si>
  <si>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</si>
  <si>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</si>
  <si>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</si>
  <si>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</si>
  <si>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</si>
  <si>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</si>
  <si>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</si>
  <si>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</si>
  <si>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</si>
  <si>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</si>
  <si>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</si>
  <si>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</si>
  <si>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</si>
  <si>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</si>
  <si>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</si>
  <si>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</si>
  <si>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</si>
  <si>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</si>
  <si>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</si>
  <si>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</si>
  <si>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</si>
  <si>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</si>
  <si>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</si>
  <si>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</si>
  <si>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</si>
  <si>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</si>
  <si>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</si>
  <si>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</si>
  <si>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</si>
  <si>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</si>
  <si>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</si>
  <si>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</si>
  <si>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</si>
  <si>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</si>
  <si>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</si>
  <si>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</si>
  <si>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</si>
  <si>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</si>
  <si>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</si>
  <si>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</si>
  <si>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</si>
  <si>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</si>
  <si>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</si>
  <si>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</si>
  <si>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</si>
  <si>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</si>
  <si>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</si>
  <si>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</si>
  <si>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</si>
  <si>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</si>
  <si>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</si>
  <si>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</si>
  <si>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</si>
  <si>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</si>
  <si>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</si>
  <si>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</si>
  <si>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</si>
  <si>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</si>
  <si>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</si>
  <si>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</si>
  <si>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</si>
  <si>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</si>
  <si>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</si>
  <si>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</si>
  <si>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</si>
  <si>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</si>
  <si>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</si>
  <si>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</si>
  <si>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</si>
  <si>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</si>
  <si>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</si>
  <si>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</si>
  <si>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</si>
  <si>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</si>
  <si>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</si>
  <si>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</si>
  <si>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</si>
  <si>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</si>
  <si>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</si>
  <si>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</si>
  <si>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</si>
  <si>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</si>
  <si>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</si>
  <si>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</si>
  <si>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</si>
  <si>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</si>
  <si>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</si>
  <si>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</si>
  <si>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</si>
  <si>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</si>
  <si>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</si>
  <si>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</si>
  <si>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</si>
  <si>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</si>
  <si>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</si>
  <si>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</si>
  <si>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</si>
  <si>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</si>
  <si>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</si>
  <si>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</si>
  <si>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</si>
  <si>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</si>
  <si>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</si>
  <si>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</si>
  <si>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</si>
  <si>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</si>
  <si>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</si>
  <si>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</si>
  <si>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</si>
  <si>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</si>
  <si>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</si>
  <si>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</si>
  <si>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</si>
  <si>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</si>
  <si>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</si>
  <si>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</si>
  <si>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</si>
  <si>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</si>
  <si>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</si>
  <si>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</si>
  <si>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</si>
  <si>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</si>
  <si>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</si>
  <si>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</si>
  <si>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</si>
  <si>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</si>
  <si>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</si>
  <si>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</si>
  <si>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</si>
  <si>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</si>
  <si>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</si>
  <si>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</si>
  <si>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</si>
  <si>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</si>
  <si>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</si>
  <si>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</si>
  <si>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</si>
  <si>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</si>
  <si>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</si>
  <si>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</si>
  <si>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</si>
  <si>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</si>
  <si>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</si>
  <si>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</si>
  <si>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</si>
  <si>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</si>
  <si>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</si>
  <si>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</si>
  <si>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</si>
  <si>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</si>
  <si>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</si>
  <si>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</si>
  <si>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</si>
  <si>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</si>
  <si>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</si>
  <si>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</si>
  <si>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</si>
  <si>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</si>
  <si>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</si>
  <si>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</si>
  <si>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</si>
  <si>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</si>
  <si>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</si>
  <si>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</si>
  <si>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</si>
  <si>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</si>
  <si>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</si>
  <si>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</si>
  <si>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</si>
  <si>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</si>
  <si>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</si>
  <si>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</si>
  <si>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</si>
  <si>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</si>
  <si>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</si>
  <si>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</si>
  <si>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</si>
  <si>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</si>
  <si>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</si>
  <si>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</si>
  <si>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</si>
  <si>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</si>
  <si>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</si>
  <si>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</si>
  <si>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</si>
  <si>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</si>
  <si>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</si>
  <si>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</si>
  <si>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</si>
  <si>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</si>
  <si>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</si>
  <si>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</si>
  <si>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</si>
  <si>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</si>
  <si>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</si>
  <si>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</si>
  <si>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</si>
  <si>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</si>
  <si>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</si>
  <si>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</si>
  <si>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</si>
  <si>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</si>
  <si>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</si>
  <si>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</si>
  <si>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</si>
  <si>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</si>
  <si>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</si>
  <si>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</si>
  <si>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</si>
  <si>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</si>
  <si>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</si>
  <si>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</si>
  <si>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</si>
  <si>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</si>
  <si>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</si>
  <si>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</si>
  <si>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</si>
  <si>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</si>
  <si>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</si>
  <si>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</si>
  <si>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</si>
  <si>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</si>
  <si>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</si>
  <si>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</si>
  <si>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</si>
  <si>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</si>
  <si>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</si>
  <si>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</si>
  <si>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</si>
  <si>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</si>
  <si>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</si>
  <si>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</si>
  <si>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</si>
  <si>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</si>
  <si>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</si>
  <si>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</si>
  <si>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</si>
  <si>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</si>
  <si>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</si>
  <si>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</si>
  <si>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</si>
  <si>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</si>
  <si>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</si>
  <si>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</si>
  <si>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</si>
  <si>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</si>
  <si>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</si>
  <si>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</si>
  <si>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</si>
  <si>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</si>
  <si>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</si>
  <si>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</si>
  <si>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</si>
  <si>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</si>
  <si>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</si>
  <si>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</si>
  <si>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</si>
  <si>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</si>
  <si>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</si>
  <si>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</si>
  <si>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</si>
  <si>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</si>
  <si>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</si>
  <si>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</si>
  <si>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</si>
  <si>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</si>
  <si>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</si>
  <si>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</si>
  <si>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</si>
  <si>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</si>
  <si>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</si>
  <si>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</si>
  <si>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</si>
  <si>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</si>
  <si>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</si>
  <si>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</si>
  <si>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</si>
  <si>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</si>
  <si>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</si>
  <si>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</si>
  <si>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</si>
  <si>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</si>
  <si>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</si>
  <si>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</si>
  <si>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</si>
  <si>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</si>
  <si>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</si>
  <si>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</si>
  <si>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</si>
  <si>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</si>
  <si>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</si>
  <si>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</si>
  <si>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</si>
  <si>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</si>
  <si>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</si>
  <si>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</si>
  <si>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</si>
  <si>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</si>
  <si>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</si>
  <si>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</si>
  <si>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</si>
  <si>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</si>
  <si>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</si>
  <si>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</si>
  <si>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</si>
  <si>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</si>
  <si>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</si>
  <si>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</si>
  <si>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</si>
  <si>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</si>
  <si>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</si>
  <si>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</si>
  <si>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</si>
  <si>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</si>
  <si>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</si>
  <si>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</si>
  <si>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</si>
  <si>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</si>
  <si>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</si>
  <si>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</si>
  <si>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</si>
  <si>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</si>
  <si>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</si>
  <si>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</si>
  <si>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</si>
  <si>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</si>
  <si>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</si>
  <si>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</si>
  <si>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</si>
  <si>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</si>
  <si>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</si>
  <si>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</si>
  <si>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</si>
  <si>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</si>
  <si>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</si>
  <si>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</si>
  <si>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</si>
  <si>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</si>
  <si>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</si>
  <si>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</si>
  <si>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</si>
  <si>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</si>
  <si>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</si>
  <si>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</si>
  <si>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</si>
  <si>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</si>
  <si>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</si>
  <si>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</si>
  <si>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</si>
  <si>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</si>
  <si>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</si>
  <si>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</si>
  <si>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</si>
  <si>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</si>
  <si>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</si>
  <si>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</si>
  <si>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</si>
  <si>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</si>
  <si>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</si>
  <si>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</si>
  <si>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</si>
  <si>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</si>
  <si>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</si>
  <si>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</si>
  <si>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</si>
  <si>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</si>
  <si>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</si>
  <si>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</si>
  <si>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</si>
  <si>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</si>
  <si>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</si>
  <si>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</si>
  <si>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</si>
  <si>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</si>
  <si>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</si>
  <si>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</si>
  <si>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</si>
  <si>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</si>
  <si>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</si>
  <si>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</si>
  <si>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</si>
  <si>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</si>
  <si>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</si>
  <si>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</si>
  <si>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</si>
  <si>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</si>
  <si>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</si>
  <si>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</si>
  <si>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</si>
  <si>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</si>
  <si>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</si>
  <si>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</si>
  <si>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</si>
  <si>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</si>
  <si>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</si>
  <si>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</si>
  <si>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</si>
  <si>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</si>
  <si>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</si>
  <si>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</si>
  <si>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</si>
  <si>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</si>
  <si>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</si>
  <si>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</si>
  <si>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</si>
  <si>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</si>
  <si>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</si>
  <si>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</si>
  <si>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</si>
  <si>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</si>
  <si>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</si>
  <si>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</si>
  <si>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</si>
  <si>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</si>
  <si>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</si>
  <si>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</si>
  <si>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</si>
  <si>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</si>
  <si>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</si>
  <si>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</si>
  <si>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</si>
  <si>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</si>
  <si>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</si>
  <si>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</si>
  <si>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</si>
  <si>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</si>
  <si>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</si>
  <si>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</si>
  <si>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</si>
  <si>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</si>
  <si>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</si>
  <si>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</si>
  <si>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</si>
  <si>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</si>
  <si>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</si>
  <si>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</si>
  <si>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</si>
  <si>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</si>
  <si>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</si>
  <si>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</si>
  <si>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</si>
  <si>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</si>
  <si>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</si>
  <si>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</si>
  <si>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</si>
  <si>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</si>
  <si>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</si>
  <si>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</si>
  <si>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</si>
  <si>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</si>
  <si>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</si>
  <si>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</si>
  <si>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</si>
  <si>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</si>
  <si>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</si>
  <si>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</si>
  <si>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</si>
  <si>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</si>
  <si>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</si>
  <si>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</si>
  <si>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</si>
  <si>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</si>
  <si>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</si>
  <si>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</si>
  <si>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</si>
  <si>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</si>
  <si>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</si>
  <si>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</si>
  <si>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</si>
  <si>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</si>
  <si>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</si>
  <si>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</si>
  <si>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</si>
  <si>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</si>
  <si>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</si>
  <si>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</si>
  <si>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</si>
  <si>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</si>
  <si>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</si>
  <si>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</si>
  <si>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</si>
  <si>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</si>
  <si>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</si>
  <si>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</si>
  <si>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</si>
  <si>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</si>
  <si>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</si>
  <si>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</si>
  <si>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</si>
  <si>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</si>
  <si>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</si>
  <si>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</si>
  <si>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</si>
  <si>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</si>
  <si>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</si>
  <si>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</si>
  <si>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</si>
  <si>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</si>
  <si>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</si>
  <si>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</si>
  <si>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</si>
  <si>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</si>
  <si>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</si>
  <si>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</si>
  <si>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</si>
  <si>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</si>
  <si>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</si>
  <si>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</si>
  <si>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</si>
  <si>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</si>
  <si>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</si>
  <si>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</si>
  <si>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</si>
  <si>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</si>
  <si>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</si>
  <si>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</si>
  <si>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</si>
  <si>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</si>
  <si>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</si>
  <si>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</si>
  <si>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</si>
  <si>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</si>
  <si>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</si>
  <si>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</si>
  <si>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</si>
  <si>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</si>
  <si>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</si>
  <si>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</si>
  <si>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</si>
  <si>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</si>
  <si>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</si>
  <si>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</si>
  <si>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</si>
  <si>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</si>
  <si>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</si>
  <si>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</si>
  <si>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</si>
  <si>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</si>
  <si>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</si>
  <si>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</si>
  <si>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</si>
  <si>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</si>
  <si>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</si>
  <si>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</si>
  <si>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</si>
  <si>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</si>
  <si>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</si>
  <si>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</si>
  <si>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</si>
  <si>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</si>
  <si>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</si>
  <si>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</si>
  <si>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</si>
  <si>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</si>
  <si>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</si>
  <si>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</si>
  <si>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</si>
  <si>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</si>
  <si>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</si>
  <si>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</si>
  <si>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</si>
  <si>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</si>
  <si>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</si>
  <si>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</si>
  <si>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</si>
  <si>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</si>
  <si>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</si>
  <si>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</si>
  <si>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</si>
  <si>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</si>
  <si>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</si>
  <si>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</si>
  <si>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</si>
  <si>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</si>
  <si>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</si>
  <si>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</si>
  <si>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</si>
  <si>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</si>
  <si>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</si>
  <si>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</si>
  <si>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</si>
  <si>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</si>
  <si>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</si>
  <si>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</si>
  <si>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</si>
  <si>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</si>
  <si>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</si>
  <si>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</si>
  <si>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</si>
  <si>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</si>
  <si>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</si>
  <si>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</si>
  <si>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</si>
  <si>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</si>
  <si>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</si>
  <si>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</si>
  <si>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</si>
  <si>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</si>
  <si>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</si>
  <si>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</si>
  <si>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</si>
  <si>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</si>
  <si>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</si>
  <si>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</si>
  <si>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</si>
  <si>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</si>
  <si>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</si>
  <si>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</si>
  <si>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</si>
  <si>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</si>
  <si>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</si>
  <si>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</si>
  <si>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</si>
  <si>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</si>
  <si>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</si>
  <si>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</si>
  <si>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</si>
  <si>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</si>
  <si>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</si>
  <si>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</si>
  <si>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</si>
  <si>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</si>
  <si>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</si>
  <si>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</si>
  <si>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</si>
  <si>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</si>
  <si>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</si>
  <si>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</si>
  <si>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</si>
  <si>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</si>
  <si>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</si>
  <si>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</si>
  <si>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</si>
  <si>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</si>
  <si>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</si>
  <si>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</si>
  <si>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</si>
  <si>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</si>
  <si>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</si>
  <si>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</si>
  <si>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</si>
  <si>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</si>
  <si>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</si>
  <si>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</si>
  <si>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</si>
  <si>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</si>
  <si>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</si>
  <si>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</si>
  <si>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</si>
  <si>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</si>
  <si>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</si>
  <si>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</si>
  <si>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</si>
  <si>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</si>
  <si>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</si>
  <si>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</si>
  <si>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</si>
  <si>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</si>
  <si>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</si>
  <si>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</si>
  <si>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</si>
  <si>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</si>
  <si>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</si>
  <si>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</si>
  <si>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</si>
  <si>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</si>
  <si>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</si>
  <si>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</si>
  <si>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</si>
  <si>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</si>
  <si>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</si>
  <si>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</si>
  <si>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</si>
  <si>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</si>
  <si>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</si>
  <si>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</si>
  <si>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</si>
  <si>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</si>
  <si>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</si>
  <si>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</si>
  <si>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</si>
  <si>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</si>
  <si>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</si>
  <si>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</si>
  <si>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</si>
  <si>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</si>
  <si>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</si>
  <si>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</si>
  <si>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</si>
  <si>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</si>
  <si>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</si>
  <si>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</si>
  <si>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</si>
  <si>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</si>
  <si>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</si>
  <si>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</si>
  <si>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</si>
  <si>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</si>
  <si>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</si>
  <si>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</si>
  <si>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</si>
  <si>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</si>
  <si>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</si>
  <si>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</si>
  <si>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</si>
  <si>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</si>
  <si>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</si>
  <si>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</si>
  <si>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</si>
  <si>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</si>
  <si>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</si>
  <si>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</si>
  <si>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</si>
  <si>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</si>
  <si>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</si>
  <si>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</si>
  <si>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</si>
  <si>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</si>
  <si>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</si>
  <si>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</si>
  <si>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</si>
  <si>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</si>
  <si>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</si>
  <si>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</si>
  <si>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</si>
  <si>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</si>
  <si>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</si>
  <si>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</si>
  <si>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</si>
  <si>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</si>
  <si>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</si>
  <si>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</si>
  <si>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</si>
  <si>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</si>
  <si>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</si>
  <si>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</si>
  <si>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</si>
  <si>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</si>
  <si>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</si>
  <si>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</si>
  <si>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</si>
  <si>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</si>
  <si>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</si>
  <si>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</si>
  <si>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</si>
  <si>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</si>
  <si>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</si>
  <si>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</si>
  <si>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</si>
  <si>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</si>
  <si>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</si>
  <si>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</si>
  <si>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</si>
  <si>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</si>
  <si>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</si>
  <si>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</si>
  <si>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</si>
  <si>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</si>
  <si>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</si>
  <si>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</si>
  <si>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</si>
  <si>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</si>
  <si>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</si>
  <si>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</si>
  <si>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</si>
  <si>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</si>
  <si>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</si>
  <si>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</si>
  <si>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</si>
  <si>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</si>
  <si>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</si>
  <si>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</si>
  <si>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</si>
  <si>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</si>
  <si>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</si>
  <si>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</si>
  <si>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</si>
  <si>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</si>
  <si>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</si>
  <si>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</si>
  <si>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</si>
  <si>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</si>
  <si>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</si>
  <si>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</si>
  <si>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</si>
  <si>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</si>
  <si>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</si>
  <si>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</si>
  <si>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</si>
  <si>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</si>
  <si>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</si>
  <si>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</si>
  <si>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</si>
  <si>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</si>
  <si>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</si>
  <si>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</si>
  <si>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</si>
  <si>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</si>
  <si>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</si>
  <si>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</si>
  <si>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</si>
  <si>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</si>
  <si>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</si>
  <si>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</si>
  <si>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</si>
  <si>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</si>
  <si>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</si>
  <si>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</si>
  <si>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</si>
  <si>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</si>
  <si>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</si>
  <si>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</si>
  <si>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</si>
  <si>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</si>
  <si>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</si>
  <si>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</si>
  <si>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</si>
  <si>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</si>
  <si>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</si>
  <si>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</si>
  <si>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</si>
  <si>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</si>
  <si>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</si>
  <si>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</si>
  <si>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</si>
  <si>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</si>
  <si>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</si>
  <si>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</si>
  <si>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</si>
  <si>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</si>
  <si>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</si>
  <si>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</si>
  <si>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</si>
  <si>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</si>
  <si>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</si>
  <si>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</si>
  <si>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</si>
  <si>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</si>
  <si>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</si>
  <si>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</si>
  <si>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</si>
  <si>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</si>
  <si>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</si>
  <si>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</si>
  <si>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</si>
  <si>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</si>
  <si>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</si>
  <si>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</si>
  <si>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</si>
  <si>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</si>
  <si>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</si>
  <si>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</si>
  <si>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</si>
  <si>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</si>
  <si>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</si>
  <si>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</si>
  <si>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</si>
  <si>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</si>
  <si>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</si>
  <si>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</si>
  <si>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</si>
  <si>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</si>
  <si>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</si>
  <si>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</si>
  <si>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</si>
  <si>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</si>
  <si>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</si>
  <si>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</si>
  <si>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</si>
  <si>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</si>
  <si>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</si>
  <si>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</si>
  <si>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</si>
  <si>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</si>
  <si>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</si>
  <si>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</si>
  <si>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</si>
  <si>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</si>
  <si>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</si>
  <si>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</si>
  <si>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</si>
  <si>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</si>
  <si>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</si>
  <si>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</si>
  <si>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</si>
  <si>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</si>
  <si>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</si>
  <si>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</si>
  <si>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</si>
  <si>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</si>
  <si>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</si>
  <si>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</si>
  <si>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</si>
  <si>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</si>
  <si>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</si>
  <si>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</si>
  <si>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</si>
  <si>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</si>
  <si>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</si>
  <si>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</si>
  <si>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</si>
  <si>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</si>
  <si>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</si>
  <si>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</si>
  <si>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</si>
  <si>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</si>
  <si>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</si>
  <si>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</si>
  <si>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</si>
  <si>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</si>
  <si>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</si>
  <si>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</si>
  <si>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</si>
  <si>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</si>
  <si>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</si>
  <si>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</si>
  <si>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</si>
  <si>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</si>
  <si>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</si>
  <si>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</si>
  <si>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</si>
  <si>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</si>
  <si>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</si>
  <si>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</si>
  <si>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</si>
  <si>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</si>
  <si>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</si>
  <si>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</si>
  <si>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</si>
  <si>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</si>
  <si>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</si>
  <si>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</si>
  <si>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</si>
  <si>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</si>
  <si>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</si>
  <si>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</si>
  <si>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</si>
  <si>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</si>
  <si>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</si>
  <si>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</si>
  <si>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</si>
  <si>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</si>
  <si>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</si>
  <si>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</si>
  <si>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</si>
  <si>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</si>
  <si>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</si>
  <si>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</si>
  <si>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</si>
  <si>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</si>
  <si>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</si>
  <si>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</si>
  <si>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</si>
  <si>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</si>
  <si>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</si>
  <si>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</si>
  <si>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</si>
  <si>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</si>
  <si>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</si>
  <si>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</si>
  <si>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</si>
  <si>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</si>
  <si>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</si>
  <si>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</si>
  <si>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</si>
  <si>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</si>
  <si>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</si>
  <si>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</si>
  <si>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</si>
  <si>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</si>
  <si>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</si>
  <si>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</si>
  <si>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</si>
  <si>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</si>
  <si>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</si>
  <si>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</si>
  <si>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</si>
  <si>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</si>
  <si>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</si>
  <si>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</si>
  <si>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</si>
  <si>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</si>
  <si>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</si>
  <si>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</si>
  <si>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</si>
  <si>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</si>
  <si>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</si>
  <si>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</si>
  <si>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</si>
  <si>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</si>
  <si>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</si>
  <si>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</si>
  <si>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</si>
  <si>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</si>
  <si>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</si>
  <si>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</si>
  <si>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</si>
  <si>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</si>
  <si>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</si>
  <si>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</si>
  <si>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</si>
  <si>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</si>
  <si>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</si>
  <si>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</si>
  <si>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</si>
  <si>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</si>
  <si>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</si>
  <si>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</si>
  <si>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</si>
  <si>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</si>
  <si>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</si>
  <si>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</si>
  <si>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</si>
  <si>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</si>
  <si>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</si>
  <si>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</si>
  <si>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</si>
  <si>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</si>
  <si>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</si>
  <si>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</si>
  <si>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</si>
  <si>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</si>
  <si>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</si>
  <si>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</si>
  <si>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</si>
  <si>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</si>
  <si>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</si>
  <si>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</si>
  <si>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</si>
  <si>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</si>
  <si>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</si>
  <si>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</si>
  <si>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</si>
  <si>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</si>
  <si>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</si>
  <si>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</si>
  <si>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</si>
  <si>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</si>
  <si>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</si>
  <si>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</si>
  <si>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</si>
  <si>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</si>
  <si>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</si>
  <si>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</si>
  <si>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</si>
  <si>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</si>
  <si>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</si>
  <si>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</si>
  <si>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</si>
  <si>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</si>
  <si>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</si>
  <si>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</si>
  <si>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</si>
  <si>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</si>
  <si>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</si>
  <si>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</si>
  <si>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</si>
  <si>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</si>
  <si>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</si>
  <si>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</si>
  <si>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</si>
  <si>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</si>
  <si>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</si>
  <si>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</si>
  <si>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</si>
  <si>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</si>
  <si>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</si>
  <si>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</si>
  <si>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</si>
  <si>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</si>
  <si>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</si>
  <si>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</si>
  <si>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</si>
  <si>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</si>
  <si>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</si>
  <si>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</si>
  <si>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</si>
  <si>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</si>
  <si>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</si>
  <si>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</si>
  <si>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</si>
  <si>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</si>
  <si>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</si>
  <si>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</si>
  <si>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</si>
  <si>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</si>
  <si>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</si>
  <si>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</si>
  <si>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</si>
  <si>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</si>
  <si>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</si>
  <si>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</si>
  <si>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</si>
  <si>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</si>
  <si>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</si>
  <si>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</si>
  <si>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</si>
  <si>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</si>
  <si>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</si>
  <si>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</si>
  <si>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</si>
  <si>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</si>
  <si>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</si>
  <si>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</si>
  <si>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</si>
  <si>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</si>
  <si>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</si>
  <si>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</si>
  <si>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</si>
  <si>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</si>
  <si>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</si>
  <si>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</si>
  <si>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</si>
  <si>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</si>
  <si>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</si>
  <si>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</si>
  <si>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</si>
  <si>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</si>
  <si>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</si>
  <si>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</si>
  <si>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</si>
  <si>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</si>
  <si>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</si>
  <si>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</si>
  <si>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</si>
  <si>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</si>
  <si>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</si>
  <si>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</si>
  <si>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</si>
  <si>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</si>
  <si>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</si>
  <si>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</si>
  <si>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</si>
  <si>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</si>
  <si>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</si>
  <si>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</si>
  <si>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</si>
  <si>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</si>
  <si>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</si>
  <si>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</si>
  <si>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</si>
  <si>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</si>
  <si>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</si>
  <si>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</si>
  <si>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</si>
  <si>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</si>
  <si>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</si>
  <si>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</si>
  <si>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</si>
  <si>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</si>
  <si>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</si>
  <si>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</si>
  <si>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</si>
  <si>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</si>
  <si>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</si>
  <si>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</si>
  <si>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</si>
  <si>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</si>
  <si>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</si>
  <si>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</si>
  <si>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</si>
  <si>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</si>
  <si>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</si>
  <si>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</si>
  <si>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</si>
  <si>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</si>
  <si>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</si>
  <si>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</si>
  <si>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</si>
  <si>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</si>
  <si>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</si>
  <si>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</si>
  <si>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</si>
  <si>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</si>
  <si>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</si>
  <si>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</si>
  <si>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</si>
  <si>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</si>
  <si>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</si>
  <si>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</si>
  <si>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</si>
  <si>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</si>
  <si>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</si>
  <si>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</si>
  <si>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</si>
  <si>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</si>
  <si>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</si>
  <si>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</si>
  <si>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</si>
  <si>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</si>
  <si>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</si>
  <si>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</si>
  <si>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</si>
  <si>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</si>
  <si>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</si>
  <si>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</si>
  <si>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</si>
  <si>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</si>
  <si>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</si>
  <si>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</si>
  <si>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</si>
  <si>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</si>
  <si>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</si>
  <si>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</si>
  <si>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</si>
  <si>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</si>
  <si>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</si>
  <si>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</si>
  <si>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</si>
  <si>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</si>
  <si>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</si>
  <si>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</si>
  <si>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</si>
  <si>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</si>
  <si>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</si>
  <si>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</si>
  <si>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</si>
  <si>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</si>
  <si>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</si>
  <si>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</si>
  <si>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</si>
  <si>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</si>
  <si>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</si>
  <si>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</si>
  <si>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</si>
  <si>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</si>
  <si>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</si>
  <si>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</si>
  <si>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</si>
  <si>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</si>
  <si>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</si>
  <si>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</si>
  <si>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</si>
  <si>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</si>
  <si>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</si>
  <si>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</si>
  <si>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</si>
  <si>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</si>
  <si>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</si>
  <si>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</si>
  <si>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</si>
  <si>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</si>
  <si>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</si>
  <si>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</si>
  <si>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</si>
  <si>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</si>
  <si>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</si>
  <si>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</si>
  <si>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</si>
  <si>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</si>
  <si>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</si>
  <si>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</si>
  <si>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</si>
  <si>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</si>
  <si>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</si>
  <si>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</si>
  <si>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</si>
  <si>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</si>
  <si>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</si>
  <si>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</si>
  <si>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</si>
  <si>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</si>
  <si>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</si>
  <si>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</si>
  <si>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</si>
  <si>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</si>
  <si>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</si>
  <si>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</si>
  <si>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</si>
  <si>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</si>
  <si>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</si>
  <si>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</si>
  <si>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</si>
  <si>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</si>
  <si>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</si>
  <si>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</si>
  <si>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</si>
  <si>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</si>
  <si>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</si>
  <si>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</si>
  <si>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</si>
  <si>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</si>
  <si>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</si>
  <si>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</si>
  <si>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</si>
  <si>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</si>
  <si>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</si>
  <si>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</si>
  <si>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</si>
  <si>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</si>
  <si>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</si>
  <si>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</si>
  <si>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</si>
  <si>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</si>
  <si>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</si>
  <si>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</si>
  <si>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</si>
  <si>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</si>
  <si>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</si>
  <si>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</si>
  <si>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</si>
  <si>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</si>
  <si>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</si>
  <si>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</si>
  <si>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</si>
  <si>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</si>
  <si>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</si>
  <si>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</si>
  <si>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</si>
  <si>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</si>
  <si>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</si>
  <si>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</si>
  <si>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</si>
  <si>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</si>
  <si>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</si>
  <si>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</si>
  <si>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</si>
  <si>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</si>
  <si>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</si>
  <si>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</si>
  <si>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</si>
  <si>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</si>
  <si>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</si>
  <si>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</si>
  <si>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</si>
  <si>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</si>
  <si>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</si>
  <si>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</si>
  <si>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</si>
  <si>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</si>
  <si>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</si>
  <si>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</si>
  <si>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</si>
  <si>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</si>
  <si>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</si>
  <si>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</si>
  <si>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</si>
  <si>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</si>
  <si>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</si>
  <si>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</si>
  <si>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</si>
  <si>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</si>
  <si>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</si>
  <si>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</si>
  <si>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</si>
  <si>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</si>
  <si>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</si>
  <si>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</si>
  <si>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</si>
  <si>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</si>
  <si>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</si>
  <si>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</si>
  <si>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</si>
  <si>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</si>
  <si>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</si>
  <si>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</si>
  <si>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</si>
  <si>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</si>
  <si>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</si>
  <si>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</si>
  <si>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</si>
  <si>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</si>
  <si>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</si>
  <si>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</si>
  <si>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</si>
  <si>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</si>
  <si>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</si>
  <si>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</si>
  <si>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</si>
  <si>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</si>
  <si>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</si>
  <si>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</si>
  <si>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</si>
  <si>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</si>
  <si>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</si>
  <si>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</si>
  <si>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</si>
  <si>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</si>
  <si>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</si>
  <si>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</si>
  <si>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</si>
  <si>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</si>
  <si>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</si>
  <si>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</si>
  <si>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</si>
  <si>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</si>
  <si>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</si>
  <si>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</si>
  <si>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</si>
  <si>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</si>
  <si>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</si>
  <si>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</si>
  <si>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</si>
  <si>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</si>
  <si>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</si>
  <si>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</si>
  <si>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</si>
  <si>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</si>
  <si>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</si>
  <si>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</si>
  <si>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</si>
  <si>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</si>
  <si>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</si>
  <si>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</si>
  <si>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</si>
  <si>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</si>
  <si>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</si>
  <si>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</si>
  <si>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</si>
  <si>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</si>
  <si>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</si>
  <si>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</si>
  <si>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</si>
  <si>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</si>
  <si>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</si>
  <si>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</si>
  <si>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</si>
  <si>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</si>
  <si>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</si>
  <si>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</si>
  <si>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</si>
  <si>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</si>
  <si>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</si>
  <si>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</si>
  <si>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</si>
  <si>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</si>
  <si>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</si>
  <si>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</si>
  <si>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</si>
  <si>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</si>
  <si>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</si>
  <si>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</si>
  <si>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</si>
  <si>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</si>
  <si>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</si>
  <si>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</si>
  <si>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</si>
  <si>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</si>
  <si>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</si>
  <si>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</si>
  <si>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</si>
  <si>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</si>
  <si>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</si>
  <si>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</si>
  <si>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</si>
  <si>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</si>
  <si>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</si>
  <si>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</si>
  <si>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</si>
  <si>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</si>
  <si>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</si>
  <si>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</si>
  <si>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</si>
  <si>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</si>
  <si>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</si>
  <si>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</si>
  <si>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</si>
  <si>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</si>
  <si>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</si>
  <si>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</si>
  <si>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</si>
  <si>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</si>
  <si>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</si>
  <si>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</si>
  <si>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</si>
  <si>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</si>
  <si>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</si>
  <si>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</si>
  <si>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</si>
  <si>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</si>
  <si>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</si>
  <si>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</si>
  <si>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</si>
  <si>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</si>
  <si>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</si>
  <si>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</si>
  <si>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</si>
  <si>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</si>
  <si>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</si>
  <si>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</si>
  <si>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</si>
  <si>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</si>
  <si>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</si>
  <si>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</si>
  <si>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</si>
  <si>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</si>
  <si>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</si>
  <si>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</si>
  <si>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</si>
  <si>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</si>
  <si>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</si>
  <si>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</si>
  <si>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</si>
  <si>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</si>
  <si>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</si>
  <si>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</si>
  <si>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</si>
  <si>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</si>
  <si>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</si>
  <si>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</si>
  <si>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</si>
  <si>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</si>
  <si>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</si>
  <si>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</si>
  <si>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</si>
  <si>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</si>
  <si>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</si>
  <si>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</si>
  <si>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</si>
  <si>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</si>
  <si>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</si>
  <si>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</si>
  <si>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</si>
  <si>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</si>
  <si>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</si>
  <si>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</si>
  <si>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</si>
  <si>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</si>
  <si>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</si>
  <si>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</si>
  <si>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</si>
  <si>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</si>
  <si>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</si>
  <si>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</si>
  <si>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</si>
  <si>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</si>
  <si>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</si>
  <si>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</si>
  <si>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</si>
  <si>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</si>
  <si>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</si>
  <si>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</si>
  <si>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</si>
  <si>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</si>
  <si>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</si>
  <si>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</si>
  <si>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</si>
  <si>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</si>
  <si>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</si>
  <si>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</si>
  <si>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</si>
  <si>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</si>
  <si>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</si>
  <si>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</si>
  <si>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</si>
  <si>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</si>
  <si>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</si>
  <si>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</si>
  <si>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</si>
  <si>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</si>
  <si>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</si>
  <si>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</si>
  <si>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</si>
  <si>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</si>
  <si>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</si>
  <si>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</si>
  <si>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</si>
  <si>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</si>
  <si>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</si>
  <si>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</si>
  <si>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</si>
  <si>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</si>
  <si>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</si>
  <si>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</si>
  <si>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</si>
  <si>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</si>
  <si>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</si>
  <si>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</si>
  <si>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</si>
  <si>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</si>
  <si>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</si>
  <si>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</si>
  <si>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</si>
  <si>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</si>
  <si>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</si>
  <si>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</si>
  <si>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</si>
  <si>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</si>
  <si>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</si>
  <si>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</si>
  <si>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</si>
  <si>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</si>
  <si>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</si>
  <si>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</si>
  <si>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</si>
  <si>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</si>
  <si>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</si>
  <si>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</si>
  <si>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</si>
  <si>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</si>
  <si>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</si>
  <si>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</si>
  <si>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</si>
  <si>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</si>
  <si>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</si>
  <si>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</si>
  <si>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</si>
  <si>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</si>
  <si>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</si>
  <si>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</si>
  <si>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</si>
  <si>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</si>
  <si>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</si>
  <si>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</si>
  <si>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</si>
  <si>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</si>
  <si>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</si>
  <si>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</si>
  <si>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</si>
  <si>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</si>
  <si>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</si>
  <si>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</si>
  <si>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</si>
  <si>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</si>
  <si>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</si>
  <si>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</si>
  <si>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</si>
  <si>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</si>
  <si>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</si>
  <si>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</si>
  <si>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</si>
  <si>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</si>
  <si>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</si>
  <si>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</si>
  <si>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</si>
  <si>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</si>
  <si>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</si>
  <si>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</si>
  <si>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</si>
  <si>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</si>
  <si>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</si>
  <si>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</si>
  <si>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</si>
  <si>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</si>
  <si>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</si>
  <si>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</si>
  <si>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</si>
  <si>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</si>
  <si>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</si>
  <si>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</si>
  <si>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</si>
  <si>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</si>
  <si>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</si>
  <si>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</si>
  <si>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</si>
  <si>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</si>
  <si>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</si>
  <si>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</si>
  <si>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</si>
  <si>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</si>
  <si>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</si>
  <si>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</si>
  <si>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</si>
  <si>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</si>
  <si>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</si>
  <si>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</si>
  <si>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</si>
  <si>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</si>
  <si>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</si>
  <si>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</si>
  <si>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</si>
  <si>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</si>
  <si>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</si>
  <si>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</si>
  <si>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</si>
  <si>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</si>
  <si>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</si>
  <si>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</si>
  <si>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</si>
  <si>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</si>
  <si>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</si>
  <si>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</si>
  <si>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</si>
  <si>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</si>
  <si>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</si>
  <si>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</si>
  <si>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</si>
  <si>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</si>
  <si>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</si>
  <si>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</si>
  <si>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</si>
  <si>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</si>
  <si>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</si>
  <si>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</si>
  <si>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</si>
  <si>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</si>
  <si>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</si>
  <si>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</si>
  <si>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</si>
  <si>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</si>
  <si>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</si>
  <si>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</si>
  <si>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</si>
  <si>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</si>
  <si>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</si>
  <si>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</si>
  <si>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</si>
  <si>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</si>
  <si>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</si>
  <si>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</si>
  <si>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</si>
  <si>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</si>
  <si>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</si>
  <si>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</si>
  <si>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</si>
  <si>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</si>
  <si>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</si>
  <si>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</si>
  <si>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</si>
  <si>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</si>
  <si>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</si>
  <si>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</si>
  <si>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</si>
  <si>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</si>
  <si>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</si>
  <si>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</si>
  <si>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</si>
  <si>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</si>
  <si>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</si>
  <si>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</si>
  <si>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</si>
  <si>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</si>
  <si>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</si>
  <si>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</si>
  <si>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</si>
  <si>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</si>
  <si>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</si>
  <si>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</si>
  <si>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</si>
  <si>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</si>
  <si>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</si>
  <si>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</si>
  <si>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</si>
  <si>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</si>
  <si>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</si>
  <si>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</si>
  <si>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</si>
  <si>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</si>
  <si>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</si>
  <si>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</si>
  <si>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</si>
  <si>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</si>
  <si>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</si>
  <si>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</si>
  <si>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</si>
  <si>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</si>
  <si>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</si>
  <si>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</si>
  <si>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</si>
  <si>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</si>
  <si>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</si>
  <si>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</si>
  <si>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</si>
  <si>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</si>
  <si>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</si>
  <si>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</si>
  <si>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</si>
  <si>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</si>
  <si>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</si>
  <si>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</si>
  <si>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</si>
  <si>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</si>
  <si>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</si>
  <si>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</si>
  <si>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</si>
  <si>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</si>
  <si>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</si>
  <si>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</si>
  <si>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</si>
  <si>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</si>
  <si>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</si>
  <si>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</si>
  <si>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</si>
  <si>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</si>
  <si>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</si>
  <si>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</si>
  <si>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</si>
  <si>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</si>
  <si>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</si>
  <si>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</si>
  <si>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</si>
  <si>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</si>
  <si>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</si>
  <si>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</si>
  <si>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</si>
  <si>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</si>
  <si>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</si>
  <si>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</si>
  <si>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</si>
  <si>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</si>
  <si>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</si>
  <si>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</si>
  <si>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</si>
  <si>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</si>
  <si>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</si>
  <si>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</si>
  <si>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</si>
  <si>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</si>
  <si>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</si>
  <si>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</si>
  <si>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</si>
  <si>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</si>
  <si>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</si>
  <si>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</si>
  <si>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</si>
  <si>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</si>
  <si>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</si>
  <si>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</si>
  <si>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</si>
  <si>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</si>
  <si>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</si>
  <si>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</si>
  <si>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</si>
  <si>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</si>
  <si>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</si>
  <si>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</si>
  <si>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</si>
  <si>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</si>
  <si>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</si>
  <si>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</si>
  <si>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</si>
  <si>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</si>
  <si>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</si>
  <si>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</si>
  <si>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</si>
  <si>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</si>
  <si>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</si>
  <si>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</si>
  <si>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</si>
  <si>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</si>
  <si>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</si>
  <si>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</si>
  <si>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</si>
  <si>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</si>
  <si>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</si>
  <si>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</si>
  <si>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</si>
  <si>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</si>
  <si>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</si>
  <si>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</si>
  <si>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</si>
  <si>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</si>
  <si>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</si>
  <si>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</si>
  <si>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</si>
  <si>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</si>
  <si>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</si>
  <si>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</si>
  <si>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</si>
  <si>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</si>
  <si>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</si>
  <si>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</si>
  <si>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</si>
  <si>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</si>
  <si>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</si>
  <si>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</si>
  <si>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</si>
  <si>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</si>
  <si>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</si>
  <si>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</si>
  <si>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</si>
  <si>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</si>
  <si>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</si>
  <si>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</si>
  <si>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</si>
  <si>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</si>
  <si>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</si>
  <si>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</si>
  <si>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</si>
  <si>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</si>
  <si>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</si>
  <si>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</si>
  <si>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</si>
  <si>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</si>
  <si>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</si>
  <si>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</si>
  <si>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</si>
  <si>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</si>
  <si>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</si>
  <si>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</si>
  <si>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</si>
  <si>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</si>
  <si>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</si>
  <si>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</si>
  <si>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</si>
  <si>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</si>
  <si>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</si>
  <si>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</si>
  <si>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</si>
  <si>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</si>
  <si>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</si>
  <si>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</si>
  <si>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</si>
  <si>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</si>
  <si>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</si>
  <si>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</si>
  <si>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</si>
  <si>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</si>
  <si>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</si>
  <si>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</si>
  <si>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</si>
  <si>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</si>
  <si>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</si>
  <si>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</si>
  <si>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</si>
  <si>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</si>
  <si>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</si>
  <si>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</si>
  <si>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</si>
  <si>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</si>
  <si>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</si>
  <si>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</si>
  <si>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</si>
  <si>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</si>
  <si>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</si>
  <si>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</si>
  <si>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</si>
  <si>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</si>
  <si>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</si>
  <si>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</si>
  <si>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</si>
  <si>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</si>
  <si>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</si>
  <si>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</si>
  <si>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</si>
  <si>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</si>
  <si>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</si>
  <si>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</si>
  <si>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</si>
  <si>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</si>
  <si>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</si>
  <si>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</si>
  <si>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</si>
  <si>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</si>
  <si>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</si>
  <si>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</si>
  <si>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</si>
  <si>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</si>
  <si>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</si>
  <si>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</si>
  <si>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</si>
  <si>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</si>
  <si>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</si>
  <si>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</si>
  <si>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</si>
  <si>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</si>
  <si>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</si>
  <si>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</si>
  <si>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</si>
  <si>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</si>
  <si>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</si>
  <si>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</si>
  <si>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</si>
  <si>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</si>
  <si>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</si>
  <si>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</si>
  <si>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</si>
  <si>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</si>
  <si>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</si>
  <si>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</si>
  <si>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</si>
  <si>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</si>
  <si>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</si>
  <si>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</si>
  <si>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</si>
  <si>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</si>
  <si>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</si>
  <si>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</si>
  <si>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</si>
  <si>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</si>
  <si>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</si>
  <si>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</si>
  <si>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</si>
  <si>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</si>
  <si>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</si>
  <si>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</si>
  <si>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</si>
  <si>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</si>
  <si>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</si>
  <si>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</si>
  <si>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</si>
  <si>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</si>
  <si>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</si>
  <si>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</si>
  <si>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</si>
  <si>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</si>
  <si>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</si>
  <si>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</si>
  <si>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</si>
  <si>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</si>
  <si>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</si>
  <si>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</si>
  <si>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</si>
  <si>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</si>
  <si>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</si>
  <si>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</si>
  <si>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</si>
  <si>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</si>
  <si>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</si>
  <si>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</si>
  <si>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</si>
  <si>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</si>
  <si>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</si>
  <si>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</si>
  <si>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</si>
  <si>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</si>
  <si>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</si>
  <si>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</si>
  <si>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</si>
  <si>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</si>
  <si>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</si>
  <si>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</si>
  <si>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</si>
  <si>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</si>
  <si>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</si>
  <si>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</si>
  <si>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</si>
  <si>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</si>
  <si>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</si>
  <si>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</si>
  <si>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</si>
  <si>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</si>
  <si>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</si>
  <si>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</si>
  <si>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</si>
  <si>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</si>
  <si>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</si>
  <si>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</si>
  <si>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</si>
  <si>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</si>
  <si>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</si>
  <si>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</si>
  <si>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</si>
  <si>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</si>
  <si>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</si>
  <si>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</si>
  <si>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</si>
  <si>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</si>
  <si>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</si>
  <si>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</si>
  <si>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</si>
  <si>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</si>
  <si>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</si>
  <si>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</si>
  <si>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</si>
  <si>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</si>
  <si>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</si>
  <si>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</si>
  <si>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</si>
  <si>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</si>
  <si>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</si>
  <si>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</si>
  <si>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</si>
  <si>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</si>
  <si>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</si>
  <si>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</si>
  <si>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</si>
  <si>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</si>
  <si>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</si>
  <si>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</si>
  <si>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</si>
  <si>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</si>
  <si>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</si>
  <si>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</si>
  <si>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</si>
  <si>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</si>
  <si>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</si>
  <si>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</si>
  <si>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</si>
  <si>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</si>
  <si>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</si>
  <si>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</si>
  <si>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</si>
  <si>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</si>
  <si>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</si>
  <si>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</si>
  <si>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</si>
  <si>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</si>
  <si>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</si>
  <si>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</si>
  <si>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</si>
  <si>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</si>
  <si>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</si>
  <si>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</si>
  <si>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</si>
  <si>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</si>
  <si>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</si>
  <si>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</si>
  <si>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</si>
  <si>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</si>
  <si>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</si>
  <si>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</si>
  <si>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</si>
  <si>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</si>
  <si>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</si>
  <si>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</si>
  <si>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</si>
  <si>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</si>
  <si>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</si>
  <si>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</si>
  <si>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</si>
  <si>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</si>
  <si>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</si>
  <si>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</si>
  <si>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</si>
  <si>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</si>
  <si>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</si>
  <si>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</si>
  <si>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</si>
  <si>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</si>
  <si>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</si>
  <si>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</si>
  <si>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</si>
  <si>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</si>
  <si>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</si>
  <si>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</si>
  <si>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</si>
  <si>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</si>
  <si>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</si>
  <si>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</si>
  <si>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</si>
  <si>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</si>
  <si>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</si>
  <si>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</si>
  <si>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</si>
  <si>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</si>
  <si>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</si>
  <si>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</si>
  <si>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</si>
  <si>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</si>
  <si>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</si>
  <si>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</si>
  <si>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</si>
  <si>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</si>
  <si>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</si>
  <si>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</si>
  <si>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</si>
  <si>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</si>
  <si>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</si>
  <si>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</si>
  <si>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</si>
  <si>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</si>
  <si>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</si>
  <si>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</si>
  <si>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</si>
  <si>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</si>
  <si>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</si>
  <si>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</si>
  <si>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</si>
  <si>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</si>
  <si>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</si>
  <si>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</si>
  <si>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</si>
  <si>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</si>
  <si>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</si>
  <si>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</si>
  <si>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</si>
  <si>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</si>
  <si>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</si>
  <si>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</si>
  <si>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</si>
  <si>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</si>
  <si>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</si>
  <si>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</si>
  <si>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</si>
  <si>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</si>
  <si>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</si>
  <si>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</si>
  <si>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</si>
  <si>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</si>
  <si>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</si>
  <si>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</si>
  <si>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</si>
  <si>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</si>
  <si>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</si>
  <si>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</si>
  <si>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</si>
  <si>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</si>
  <si>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</si>
  <si>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</si>
  <si>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</si>
  <si>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</si>
  <si>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</si>
  <si>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</si>
  <si>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</si>
  <si>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</si>
  <si>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</si>
  <si>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</si>
  <si>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</si>
  <si>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</si>
  <si>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</si>
  <si>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</si>
  <si>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</si>
  <si>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</si>
  <si>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</si>
  <si>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</si>
  <si>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</si>
  <si>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</si>
  <si>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</si>
  <si>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</si>
  <si>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</si>
  <si>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</si>
  <si>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</si>
  <si>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</si>
  <si>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</si>
  <si>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</si>
  <si>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</si>
  <si>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</si>
  <si>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</si>
  <si>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</si>
  <si>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</si>
  <si>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</si>
  <si>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</si>
  <si>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</si>
  <si>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</si>
  <si>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</si>
  <si>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</si>
  <si>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</si>
  <si>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</si>
  <si>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</si>
  <si>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</si>
  <si>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</si>
  <si>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</si>
  <si>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</si>
  <si>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</si>
  <si>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</si>
  <si>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</si>
  <si>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</si>
  <si>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</si>
  <si>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</si>
  <si>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</si>
  <si>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</si>
  <si>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</si>
  <si>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</si>
  <si>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</si>
  <si>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</si>
  <si>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</si>
  <si>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</si>
  <si>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</si>
  <si>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</si>
  <si>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</si>
  <si>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</si>
  <si>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</si>
  <si>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</si>
  <si>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</si>
  <si>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</si>
  <si>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</si>
  <si>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</si>
  <si>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</si>
  <si>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</si>
  <si>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</si>
  <si>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</si>
  <si>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</si>
  <si>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</si>
  <si>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</si>
  <si>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</si>
  <si>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</si>
  <si>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</si>
  <si>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</si>
  <si>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</si>
  <si>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</si>
  <si>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</si>
  <si>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</si>
  <si>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</si>
  <si>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</si>
  <si>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</si>
  <si>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</si>
  <si>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</si>
  <si>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</si>
  <si>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</si>
  <si>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</si>
  <si>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</si>
  <si>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</si>
  <si>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</si>
  <si>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</si>
  <si>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</si>
  <si>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</si>
  <si>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</si>
  <si>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</si>
  <si>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</si>
  <si>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</si>
  <si>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</si>
  <si>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</si>
  <si>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</si>
  <si>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</si>
  <si>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</si>
  <si>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</si>
  <si>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</si>
  <si>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</si>
  <si>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</si>
  <si>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</si>
  <si>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</si>
  <si>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</si>
  <si>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</si>
  <si>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</si>
  <si>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</si>
  <si>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</si>
  <si>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</si>
  <si>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</si>
  <si>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</si>
  <si>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</si>
  <si>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</si>
  <si>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</si>
  <si>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</si>
  <si>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</si>
  <si>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</si>
  <si>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</si>
  <si>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</si>
  <si>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</si>
  <si>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</si>
  <si>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</si>
  <si>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</si>
  <si>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</si>
  <si>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</si>
  <si>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</si>
  <si>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</si>
  <si>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</si>
  <si>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</si>
  <si>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</si>
  <si>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</si>
  <si>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</si>
  <si>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</si>
  <si>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</si>
  <si>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</si>
  <si>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</si>
  <si>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</si>
  <si>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</si>
  <si>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</si>
  <si>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</si>
  <si>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</si>
  <si>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</si>
  <si>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</si>
  <si>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</si>
  <si>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</si>
  <si>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</si>
  <si>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</si>
  <si>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</si>
  <si>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</si>
  <si>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</si>
  <si>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</si>
  <si>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</si>
  <si>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</si>
  <si>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</si>
  <si>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</si>
  <si>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</si>
  <si>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</si>
  <si>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</si>
  <si>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</si>
  <si>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</si>
  <si>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</si>
  <si>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</si>
  <si>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</si>
  <si>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</si>
  <si>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</si>
  <si>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</si>
  <si>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</si>
  <si>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</si>
  <si>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</si>
  <si>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</si>
  <si>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</si>
  <si>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</si>
  <si>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</si>
  <si>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</si>
  <si>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</si>
  <si>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</si>
  <si>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</si>
  <si>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</si>
  <si>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</si>
  <si>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</si>
  <si>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</si>
  <si>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</si>
  <si>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</si>
  <si>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</si>
  <si>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</si>
  <si>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</si>
  <si>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</si>
  <si>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</si>
  <si>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</si>
  <si>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</si>
  <si>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</si>
  <si>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</si>
  <si>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</si>
  <si>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</si>
  <si>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</si>
  <si>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</si>
  <si>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</si>
  <si>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</si>
  <si>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</si>
  <si>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</si>
  <si>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</si>
  <si>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</si>
  <si>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</si>
  <si>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</si>
  <si>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</si>
  <si>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</si>
  <si>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</si>
  <si>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</si>
  <si>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</si>
  <si>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</si>
  <si>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</si>
  <si>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</si>
  <si>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</si>
  <si>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</si>
  <si>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</si>
  <si>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</si>
  <si>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</si>
  <si>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</si>
  <si>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</si>
  <si>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</si>
  <si>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</si>
  <si>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</si>
  <si>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</si>
  <si>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</si>
  <si>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</si>
  <si>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</si>
  <si>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</si>
  <si>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</si>
  <si>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</si>
  <si>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</si>
  <si>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</si>
  <si>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</si>
  <si>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</si>
  <si>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</si>
  <si>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</si>
  <si>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</si>
  <si>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</si>
  <si>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</si>
  <si>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</si>
  <si>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</si>
  <si>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</si>
  <si>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</si>
  <si>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</si>
  <si>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</si>
  <si>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</si>
  <si>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</si>
  <si>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</si>
  <si>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</si>
  <si>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</si>
  <si>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</si>
  <si>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</si>
  <si>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</si>
  <si>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</si>
  <si>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</si>
  <si>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</si>
  <si>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</si>
  <si>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</si>
  <si>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</si>
  <si>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</si>
  <si>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</si>
  <si>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</si>
  <si>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</si>
  <si>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</si>
  <si>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</si>
  <si>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</si>
  <si>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</si>
  <si>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</si>
  <si>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</si>
  <si>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</si>
  <si>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</si>
  <si>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</si>
  <si>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</si>
  <si>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</si>
  <si>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</si>
  <si>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</si>
  <si>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</si>
  <si>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</si>
  <si>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</si>
  <si>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</si>
  <si>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</si>
  <si>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</si>
  <si>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</si>
  <si>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</si>
  <si>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</si>
  <si>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</si>
  <si>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</si>
  <si>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</si>
  <si>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</si>
  <si>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</si>
  <si>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</si>
  <si>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</si>
  <si>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</si>
  <si>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</si>
  <si>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</si>
  <si>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</si>
  <si>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</si>
  <si>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</si>
  <si>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</si>
  <si>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</si>
  <si>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</si>
  <si>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</si>
  <si>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</si>
  <si>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</si>
  <si>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</si>
  <si>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</si>
  <si>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</si>
  <si>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</si>
  <si>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</si>
  <si>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</si>
  <si>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</si>
  <si>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</si>
  <si>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</si>
  <si>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</si>
  <si>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</si>
  <si>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</si>
  <si>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</si>
  <si>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</si>
  <si>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</si>
  <si>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</si>
  <si>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</si>
  <si>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</si>
  <si>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</si>
  <si>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</si>
  <si>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</si>
  <si>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</si>
  <si>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</si>
  <si>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</si>
  <si>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</si>
  <si>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</si>
  <si>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</si>
  <si>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</si>
  <si>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</si>
  <si>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</si>
  <si>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</si>
  <si>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</si>
  <si>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</si>
  <si>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</si>
  <si>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</si>
  <si>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</si>
  <si>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</si>
  <si>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</si>
  <si>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</si>
  <si>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</si>
  <si>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</si>
  <si>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</si>
  <si>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</si>
  <si>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</si>
  <si>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</si>
  <si>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</si>
  <si>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</si>
  <si>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</si>
  <si>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</si>
  <si>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</si>
  <si>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</si>
  <si>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</si>
  <si>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</si>
  <si>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</si>
  <si>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</si>
  <si>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</si>
  <si>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</si>
  <si>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</si>
  <si>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</si>
  <si>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</si>
  <si>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</si>
  <si>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</si>
  <si>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</si>
  <si>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</si>
  <si>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</si>
  <si>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</si>
  <si>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</si>
  <si>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</si>
  <si>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</si>
  <si>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</si>
  <si>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</si>
  <si>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</si>
  <si>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</si>
  <si>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</si>
  <si>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</si>
  <si>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</si>
  <si>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</si>
  <si>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</si>
  <si>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</si>
  <si>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</si>
  <si>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</si>
  <si>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</si>
  <si>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</si>
  <si>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</si>
  <si>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</si>
  <si>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</si>
  <si>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</si>
  <si>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</si>
  <si>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</si>
  <si>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</si>
  <si>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</si>
  <si>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</si>
  <si>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</si>
  <si>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</si>
  <si>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</si>
  <si>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</si>
  <si>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</si>
  <si>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</si>
  <si>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</si>
  <si>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</si>
  <si>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</si>
  <si>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</si>
  <si>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</si>
  <si>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</si>
  <si>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</si>
  <si>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</si>
  <si>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</si>
  <si>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</si>
  <si>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</si>
  <si>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</si>
  <si>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</si>
  <si>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</si>
  <si>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</si>
  <si>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</si>
  <si>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</si>
  <si>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</si>
  <si>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</si>
  <si>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</si>
  <si>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</si>
  <si>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</si>
  <si>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</si>
  <si>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</si>
  <si>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</si>
  <si>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</si>
  <si>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</si>
  <si>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</si>
  <si>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</si>
  <si>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</si>
  <si>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</si>
  <si>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</si>
  <si>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</si>
  <si>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</si>
  <si>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</si>
  <si>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</si>
  <si>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</si>
  <si>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</si>
  <si>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</si>
  <si>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</si>
  <si>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</si>
  <si>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</si>
  <si>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</si>
  <si>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</si>
  <si>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</si>
  <si>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</si>
  <si>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</si>
  <si>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</si>
  <si>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</si>
  <si>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</si>
  <si>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</si>
  <si>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</si>
  <si>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</si>
  <si>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</si>
  <si>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</si>
  <si>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</si>
  <si>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</si>
  <si>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</si>
  <si>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</si>
  <si>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</si>
  <si>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</si>
  <si>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</si>
  <si>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</si>
  <si>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</si>
  <si>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</si>
  <si>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</si>
  <si>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</si>
  <si>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</si>
  <si>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</si>
  <si>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</si>
  <si>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</si>
  <si>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</si>
  <si>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</si>
  <si>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</si>
  <si>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</si>
  <si>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</si>
  <si>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</si>
  <si>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</si>
  <si>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</si>
  <si>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</si>
  <si>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</si>
  <si>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</si>
  <si>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</si>
  <si>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</si>
  <si>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</si>
  <si>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</si>
  <si>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</si>
  <si>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</si>
  <si>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</si>
  <si>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</si>
  <si>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</si>
  <si>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</si>
  <si>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</si>
  <si>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</si>
  <si>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</si>
  <si>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</si>
  <si>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</si>
  <si>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</si>
  <si>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</si>
  <si>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</si>
  <si>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</si>
  <si>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</si>
  <si>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</si>
  <si>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</si>
  <si>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</si>
  <si>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</si>
  <si>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</si>
  <si>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</si>
  <si>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</si>
  <si>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</si>
  <si>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</si>
  <si>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</si>
  <si>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</si>
  <si>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</si>
  <si>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</si>
  <si>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</si>
  <si>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</si>
  <si>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</si>
  <si>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</si>
  <si>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</si>
  <si>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</si>
  <si>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</si>
  <si>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</si>
  <si>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</si>
  <si>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</si>
  <si>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</si>
  <si>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</si>
  <si>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</si>
  <si>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</si>
  <si>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</si>
  <si>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</si>
  <si>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</si>
  <si>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</si>
  <si>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</si>
  <si>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</si>
  <si>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</si>
  <si>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</si>
  <si>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</si>
  <si>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</si>
  <si>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</si>
  <si>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</si>
  <si>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</si>
  <si>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</si>
  <si>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</si>
  <si>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</si>
  <si>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</si>
  <si>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</si>
  <si>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</si>
  <si>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</si>
  <si>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</si>
  <si>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</si>
  <si>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</si>
  <si>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</si>
  <si>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</si>
  <si>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</si>
  <si>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</si>
  <si>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</si>
  <si>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</si>
  <si>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</si>
  <si>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</si>
  <si>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</si>
  <si>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</si>
  <si>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</si>
  <si>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</si>
  <si>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</si>
  <si>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</si>
  <si>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</si>
  <si>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</si>
  <si>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</si>
  <si>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</si>
  <si>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</si>
  <si>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</si>
  <si>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</si>
  <si>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</si>
  <si>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</si>
  <si>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</si>
  <si>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</si>
  <si>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</si>
  <si>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</si>
  <si>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</si>
  <si>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</si>
  <si>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</si>
  <si>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</si>
  <si>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</si>
  <si>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</si>
  <si>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</si>
  <si>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</si>
  <si>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</si>
  <si>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</si>
  <si>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</si>
  <si>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</si>
  <si>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</si>
  <si>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</si>
  <si>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</si>
  <si>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</si>
  <si>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</si>
  <si>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</si>
  <si>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</si>
  <si>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</si>
  <si>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</si>
  <si>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</si>
  <si>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</si>
  <si>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</si>
  <si>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</si>
  <si>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</si>
  <si>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</si>
  <si>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</si>
  <si>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</si>
  <si>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</si>
  <si>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</si>
  <si>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</si>
  <si>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</si>
  <si>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</si>
  <si>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</si>
  <si>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</si>
  <si>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</si>
  <si>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</si>
  <si>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</si>
  <si>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</si>
  <si>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</si>
  <si>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</si>
  <si>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</si>
  <si>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</si>
  <si>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</si>
  <si>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</si>
  <si>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</si>
  <si>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</si>
  <si>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</si>
  <si>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</si>
  <si>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</si>
  <si>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</si>
  <si>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</si>
  <si>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</si>
  <si>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</si>
  <si>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</si>
  <si>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</si>
  <si>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</si>
  <si>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</si>
  <si>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</si>
  <si>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</si>
  <si>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</si>
  <si>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</si>
  <si>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</si>
  <si>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</si>
  <si>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</si>
  <si>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</si>
  <si>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</si>
  <si>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</si>
  <si>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</si>
  <si>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</si>
  <si>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</si>
  <si>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</si>
  <si>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</si>
  <si>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</si>
  <si>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</si>
  <si>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</si>
  <si>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</si>
  <si>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</si>
  <si>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</si>
  <si>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</si>
  <si>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</si>
  <si>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</si>
  <si>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</si>
  <si>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</si>
  <si>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</si>
  <si>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</si>
  <si>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</si>
  <si>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</si>
  <si>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</si>
  <si>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</si>
  <si>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</si>
  <si>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</si>
  <si>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</si>
  <si>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</si>
  <si>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</si>
  <si>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</si>
  <si>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</si>
  <si>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</si>
  <si>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</si>
  <si>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</si>
  <si>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</si>
  <si>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</si>
  <si>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</si>
  <si>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</si>
  <si>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</si>
  <si>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</si>
  <si>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</si>
  <si>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</si>
  <si>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</si>
  <si>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</si>
  <si>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</si>
  <si>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</si>
  <si>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</si>
  <si>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</si>
  <si>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</si>
  <si>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</si>
  <si>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</si>
  <si>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</si>
  <si>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</si>
  <si>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</si>
  <si>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</si>
  <si>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</si>
  <si>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</si>
  <si>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</si>
  <si>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</si>
  <si>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</si>
  <si>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</si>
  <si>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</si>
  <si>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</si>
  <si>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</si>
  <si>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</si>
  <si>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</si>
  <si>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</si>
  <si>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</si>
  <si>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</si>
  <si>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</si>
  <si>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</si>
  <si>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</si>
  <si>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</si>
  <si>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</si>
  <si>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</si>
  <si>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</si>
  <si>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</si>
  <si>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</si>
  <si>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</si>
  <si>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</si>
  <si>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</si>
  <si>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</si>
  <si>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</si>
  <si>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</si>
  <si>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</si>
  <si>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</si>
  <si>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</si>
  <si>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</si>
  <si>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</si>
  <si>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</si>
  <si>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</si>
  <si>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</si>
  <si>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</si>
  <si>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</si>
  <si>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</si>
  <si>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</si>
  <si>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</si>
  <si>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</si>
  <si>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</si>
  <si>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</si>
  <si>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</si>
  <si>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</si>
  <si>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</si>
  <si>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</si>
  <si>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</si>
  <si>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</si>
  <si>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</si>
  <si>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</si>
  <si>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</si>
  <si>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</si>
  <si>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</si>
  <si>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</si>
  <si>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</si>
  <si>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</si>
  <si>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</si>
  <si>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</si>
  <si>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</si>
  <si>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</si>
  <si>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</si>
  <si>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</si>
  <si>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</si>
  <si>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</si>
  <si>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</si>
  <si>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</si>
  <si>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</si>
  <si>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</si>
  <si>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</si>
  <si>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</si>
  <si>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</si>
  <si>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</si>
  <si>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</si>
  <si>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</si>
  <si>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</si>
  <si>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</si>
  <si>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</si>
  <si>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</si>
  <si>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</si>
  <si>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</si>
  <si>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</si>
  <si>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</si>
  <si>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</si>
  <si>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</si>
  <si>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</si>
  <si>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</si>
  <si>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</si>
  <si>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</si>
  <si>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</si>
  <si>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</si>
  <si>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</si>
  <si>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</si>
  <si>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</si>
  <si>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</si>
  <si>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</si>
  <si>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</si>
  <si>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</si>
  <si>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</si>
  <si>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</si>
  <si>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</si>
  <si>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</si>
  <si>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</si>
  <si>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</si>
  <si>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</si>
  <si>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</si>
  <si>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</si>
  <si>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</si>
  <si>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</si>
  <si>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</si>
  <si>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</si>
  <si>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</si>
  <si>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</si>
  <si>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</si>
  <si>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</si>
  <si>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</si>
  <si>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</si>
  <si>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</si>
  <si>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</si>
  <si>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</si>
  <si>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</si>
  <si>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</si>
  <si>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</si>
  <si>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</si>
  <si>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</si>
  <si>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</si>
  <si>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</si>
  <si>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</si>
  <si>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</si>
  <si>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</si>
  <si>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</si>
  <si>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</si>
  <si>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</si>
  <si>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</si>
  <si>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</si>
  <si>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</si>
  <si>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</si>
  <si>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</si>
  <si>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</si>
  <si>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</si>
  <si>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</si>
  <si>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</si>
  <si>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</si>
  <si>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</si>
  <si>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</si>
  <si>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</si>
  <si>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</si>
  <si>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</si>
  <si>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</si>
  <si>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</si>
  <si>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</si>
  <si>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</si>
  <si>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</si>
  <si>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</si>
  <si>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</si>
  <si>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</si>
  <si>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</si>
  <si>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</si>
  <si>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</si>
  <si>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</si>
  <si>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</si>
  <si>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</si>
  <si>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</si>
  <si>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</si>
  <si>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</si>
  <si>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</si>
  <si>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</si>
  <si>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</si>
  <si>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</si>
  <si>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</si>
  <si>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</si>
  <si>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</si>
  <si>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</si>
  <si>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</si>
  <si>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</si>
  <si>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</si>
  <si>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</si>
  <si>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</si>
  <si>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</si>
  <si>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</si>
  <si>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</si>
  <si>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</si>
  <si>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</si>
  <si>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</si>
  <si>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</si>
  <si>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</si>
  <si>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</si>
  <si>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</si>
  <si>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</si>
  <si>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</si>
  <si>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</si>
  <si>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</si>
  <si>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</si>
  <si>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</si>
  <si>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</si>
  <si>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</si>
  <si>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</si>
  <si>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</si>
  <si>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</si>
  <si>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</si>
  <si>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</si>
  <si>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</si>
  <si>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</si>
  <si>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</si>
  <si>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</si>
  <si>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</si>
  <si>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</si>
  <si>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</si>
  <si>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</si>
  <si>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</si>
  <si>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</si>
  <si>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</si>
  <si>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</si>
  <si>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</si>
  <si>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</si>
  <si>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</si>
  <si>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</si>
  <si>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</si>
  <si>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</si>
  <si>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</si>
  <si>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</si>
  <si>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</si>
  <si>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</si>
  <si>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</si>
  <si>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</si>
  <si>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</si>
  <si>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</si>
  <si>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</si>
  <si>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</si>
  <si>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</si>
  <si>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</si>
  <si>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</si>
  <si>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</si>
  <si>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</si>
  <si>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</si>
  <si>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</si>
  <si>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</si>
  <si>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</si>
  <si>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</si>
  <si>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</si>
  <si>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</si>
  <si>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</si>
  <si>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</si>
  <si>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</si>
  <si>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</si>
  <si>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</si>
  <si>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</si>
  <si>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</si>
  <si>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</si>
  <si>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</si>
  <si>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</si>
  <si>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</si>
  <si>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</si>
  <si>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</si>
  <si>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</si>
  <si>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</si>
  <si>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</si>
  <si>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</si>
  <si>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</si>
  <si>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</si>
  <si>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</si>
  <si>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</si>
  <si>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</si>
  <si>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</si>
  <si>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</si>
  <si>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</si>
  <si>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</si>
  <si>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</si>
  <si>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</si>
  <si>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</si>
  <si>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</si>
  <si>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</si>
  <si>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</si>
  <si>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</si>
  <si>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</si>
  <si>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</si>
  <si>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</si>
  <si>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</si>
  <si>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</si>
  <si>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</si>
  <si>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</si>
  <si>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</si>
  <si>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</si>
  <si>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</si>
  <si>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</si>
  <si>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</si>
  <si>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</si>
  <si>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</si>
  <si>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</si>
  <si>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</si>
  <si>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</si>
  <si>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</si>
  <si>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</si>
  <si>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</si>
  <si>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</si>
  <si>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</si>
  <si>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</si>
  <si>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</si>
  <si>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</si>
  <si>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</si>
  <si>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</si>
  <si>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</si>
  <si>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</si>
  <si>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</si>
  <si>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</si>
  <si>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</si>
  <si>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</si>
  <si>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</si>
  <si>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</si>
  <si>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</si>
  <si>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</si>
  <si>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</si>
  <si>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</si>
  <si>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</si>
  <si>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</si>
  <si>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</si>
  <si>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</si>
  <si>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</si>
  <si>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</si>
  <si>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</si>
  <si>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</si>
  <si>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</si>
  <si>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</si>
  <si>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</si>
  <si>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</si>
  <si>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</si>
  <si>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</si>
  <si>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</si>
  <si>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</si>
  <si>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</si>
  <si>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</si>
  <si>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</si>
  <si>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</si>
  <si>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</si>
  <si>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</si>
  <si>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</si>
  <si>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</si>
  <si>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</si>
  <si>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</si>
  <si>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</si>
  <si>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</si>
  <si>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</si>
  <si>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</si>
  <si>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</si>
  <si>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</si>
  <si>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</si>
  <si>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</si>
  <si>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</si>
  <si>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</si>
  <si>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</si>
  <si>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</si>
  <si>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</si>
  <si>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</si>
  <si>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</si>
  <si>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</si>
  <si>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</si>
  <si>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</si>
  <si>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</si>
  <si>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</si>
  <si>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</si>
  <si>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</si>
  <si>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</si>
  <si>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</si>
  <si>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</si>
  <si>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</si>
  <si>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</si>
  <si>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</si>
  <si>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</si>
  <si>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</si>
  <si>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</si>
  <si>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</si>
  <si>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</si>
  <si>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</si>
  <si>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</si>
  <si>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</si>
  <si>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</si>
  <si>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</si>
  <si>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</si>
  <si>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</si>
  <si>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</si>
  <si>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</si>
  <si>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</si>
  <si>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</si>
  <si>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</si>
  <si>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</si>
  <si>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</si>
  <si>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</si>
  <si>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</si>
  <si>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</si>
  <si>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</si>
  <si>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</si>
  <si>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</si>
  <si>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</si>
  <si>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</si>
  <si>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</si>
  <si>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</si>
  <si>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</si>
  <si>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</si>
  <si>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</si>
  <si>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</si>
  <si>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</si>
  <si>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</si>
  <si>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</si>
  <si>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</si>
  <si>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</si>
  <si>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</si>
  <si>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</si>
  <si>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</si>
  <si>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</si>
  <si>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</si>
  <si>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</si>
  <si>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</si>
  <si>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</si>
  <si>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</si>
  <si>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</si>
  <si>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</si>
  <si>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</si>
  <si>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</si>
  <si>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</si>
  <si>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</si>
  <si>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</si>
  <si>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</si>
  <si>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</si>
  <si>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</si>
  <si>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</si>
  <si>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</si>
  <si>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</si>
  <si>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</si>
  <si>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</si>
  <si>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</si>
  <si>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</si>
  <si>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</si>
  <si>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</si>
  <si>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</si>
  <si>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</si>
  <si>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</si>
  <si>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</si>
  <si>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</si>
  <si>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</si>
  <si>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</si>
  <si>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</si>
  <si>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</si>
  <si>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</si>
  <si>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</si>
  <si>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</si>
  <si>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</si>
  <si>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</si>
  <si>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</si>
  <si>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</si>
  <si>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</si>
  <si>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</si>
  <si>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</si>
  <si>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</si>
  <si>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</si>
  <si>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</si>
  <si>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</si>
  <si>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</si>
  <si>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</si>
  <si>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</si>
  <si>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</si>
  <si>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</si>
  <si>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</si>
  <si>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</si>
  <si>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</si>
  <si>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</si>
  <si>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</si>
  <si>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</si>
  <si>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</si>
  <si>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</si>
  <si>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</si>
  <si>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</si>
  <si>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</si>
  <si>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</si>
  <si>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</si>
  <si>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</si>
  <si>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</si>
  <si>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</si>
  <si>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</si>
  <si>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</si>
  <si>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</si>
  <si>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</si>
  <si>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</si>
  <si>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</si>
  <si>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</si>
  <si>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</si>
  <si>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</si>
  <si>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</si>
  <si>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</si>
  <si>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</si>
  <si>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</si>
  <si>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</si>
  <si>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</si>
  <si>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</si>
  <si>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</si>
  <si>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</si>
  <si>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</si>
  <si>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</si>
  <si>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</si>
  <si>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</si>
  <si>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</si>
  <si>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</si>
  <si>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</si>
  <si>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</si>
  <si>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</si>
  <si>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</si>
  <si>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</si>
  <si>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</si>
  <si>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</si>
  <si>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</si>
  <si>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</si>
  <si>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</si>
  <si>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</si>
  <si>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</si>
  <si>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</si>
  <si>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</si>
  <si>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</si>
  <si>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</si>
  <si>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</si>
  <si>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</si>
  <si>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</si>
  <si>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</si>
  <si>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</si>
  <si>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</si>
  <si>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</si>
  <si>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</si>
  <si>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</si>
  <si>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</si>
  <si>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</si>
  <si>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</si>
  <si>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</si>
  <si>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</si>
  <si>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</si>
  <si>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</si>
  <si>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</si>
  <si>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</si>
  <si>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</si>
  <si>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</si>
  <si>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</si>
  <si>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</si>
  <si>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</si>
  <si>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</si>
  <si>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</si>
  <si>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</si>
  <si>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</si>
  <si>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</si>
  <si>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</si>
  <si>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</si>
  <si>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</si>
  <si>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</si>
  <si>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</si>
  <si>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</si>
  <si>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</si>
  <si>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</si>
  <si>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</si>
  <si>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</si>
  <si>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</si>
  <si>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</si>
  <si>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</si>
  <si>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</si>
  <si>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</si>
  <si>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</si>
  <si>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</si>
  <si>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</si>
  <si>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</si>
  <si>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</si>
  <si>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</si>
  <si>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</si>
  <si>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</si>
  <si>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</si>
  <si>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</si>
  <si>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</si>
  <si>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</si>
  <si>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</si>
  <si>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</si>
  <si>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</si>
  <si>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</si>
  <si>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</si>
  <si>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</si>
  <si>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</si>
  <si>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</si>
  <si>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</si>
  <si>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</si>
  <si>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</si>
  <si>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</si>
  <si>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</si>
  <si>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</si>
  <si>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</si>
  <si>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</si>
  <si>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</si>
  <si>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</si>
  <si>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</si>
  <si>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</si>
  <si>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</si>
  <si>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</si>
  <si>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</si>
  <si>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</si>
  <si>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</si>
  <si>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</si>
  <si>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</si>
  <si>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</si>
  <si>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</si>
  <si>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</si>
  <si>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</si>
  <si>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</si>
  <si>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</si>
  <si>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</si>
  <si>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</si>
  <si>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</si>
  <si>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</si>
  <si>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</si>
  <si>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</si>
  <si>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</si>
  <si>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</si>
  <si>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</si>
  <si>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</si>
  <si>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</si>
  <si>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</si>
  <si>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</si>
  <si>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</si>
  <si>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</si>
  <si>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</si>
  <si>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</si>
  <si>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</si>
  <si>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</si>
  <si>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</si>
  <si>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</si>
  <si>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</si>
  <si>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</si>
  <si>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</si>
  <si>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</si>
  <si>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</si>
  <si>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</si>
  <si>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</si>
  <si>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</si>
  <si>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</si>
  <si>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</si>
  <si>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</si>
  <si>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</si>
  <si>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</si>
  <si>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</si>
  <si>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</si>
  <si>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</si>
  <si>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</si>
  <si>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</si>
  <si>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</si>
  <si>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</si>
  <si>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</si>
  <si>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</si>
  <si>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</si>
  <si>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</si>
  <si>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</si>
  <si>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</si>
  <si>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</si>
  <si>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</si>
  <si>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</si>
  <si>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</si>
  <si>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</si>
  <si>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</si>
  <si>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</si>
  <si>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</si>
  <si>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</si>
  <si>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</si>
  <si>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</si>
  <si>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</si>
  <si>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</si>
  <si>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</si>
  <si>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</si>
  <si>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</si>
  <si>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</si>
  <si>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</si>
  <si>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</si>
  <si>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</si>
  <si>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</si>
  <si>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</si>
  <si>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</si>
  <si>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</si>
  <si>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</si>
  <si>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</si>
  <si>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</si>
  <si>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</si>
  <si>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</si>
  <si>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</si>
  <si>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</si>
  <si>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</si>
  <si>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</si>
  <si>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</si>
  <si>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</si>
  <si>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</si>
  <si>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</si>
  <si>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</si>
  <si>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</si>
  <si>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</si>
  <si>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</si>
  <si>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</si>
  <si>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</si>
  <si>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</si>
  <si>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</si>
  <si>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</si>
  <si>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</si>
  <si>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</si>
  <si>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</si>
  <si>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</si>
  <si>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</si>
  <si>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</si>
  <si>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</si>
  <si>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</si>
  <si>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</si>
  <si>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</si>
  <si>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</si>
  <si>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</si>
  <si>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</si>
  <si>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</si>
  <si>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</si>
  <si>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</si>
  <si>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</si>
  <si>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</si>
  <si>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</si>
  <si>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</si>
  <si>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</si>
  <si>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</si>
  <si>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</si>
  <si>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</si>
  <si>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</si>
  <si>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</si>
  <si>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</si>
  <si>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</si>
  <si>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</si>
  <si>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</si>
  <si>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</si>
  <si>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</si>
  <si>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</si>
  <si>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</si>
  <si>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</si>
  <si>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</si>
  <si>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</si>
  <si>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</si>
  <si>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</si>
  <si>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</si>
  <si>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</si>
  <si>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</si>
  <si>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</si>
  <si>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</si>
  <si>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</si>
  <si>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</si>
  <si>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</si>
  <si>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</si>
  <si>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</si>
  <si>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</si>
  <si>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</si>
  <si>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</si>
  <si>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</si>
  <si>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</si>
  <si>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</si>
  <si>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</si>
  <si>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</si>
  <si>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</si>
  <si>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</si>
  <si>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</si>
  <si>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</si>
  <si>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</si>
  <si>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</si>
  <si>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</si>
  <si>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</si>
  <si>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</si>
  <si>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</si>
  <si>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</si>
  <si>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</si>
  <si>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</si>
  <si>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</si>
  <si>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</si>
  <si>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</si>
  <si>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</si>
  <si>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</si>
  <si>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</si>
  <si>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</si>
  <si>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</si>
  <si>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</si>
  <si>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</si>
  <si>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</si>
  <si>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</si>
  <si>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</si>
  <si>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</si>
  <si>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</si>
  <si>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</si>
  <si>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</si>
  <si>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</si>
  <si>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</si>
  <si>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</si>
  <si>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</si>
  <si>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</si>
  <si>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</si>
  <si>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</si>
  <si>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</si>
  <si>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</si>
  <si>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</si>
  <si>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</si>
  <si>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</si>
  <si>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</si>
  <si>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</si>
  <si>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</si>
  <si>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</si>
  <si>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</si>
  <si>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</si>
  <si>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</si>
  <si>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</si>
  <si>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</si>
  <si>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</si>
  <si>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</si>
  <si>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</si>
  <si>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</si>
  <si>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</si>
  <si>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</si>
  <si>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</si>
  <si>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</si>
  <si>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</si>
  <si>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</si>
  <si>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</si>
  <si>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</si>
  <si>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</si>
  <si>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</si>
  <si>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</si>
  <si>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</si>
  <si>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</si>
  <si>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</si>
  <si>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</si>
  <si>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</si>
  <si>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</si>
  <si>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</si>
  <si>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</si>
  <si>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</si>
  <si>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</si>
  <si>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</si>
  <si>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</si>
  <si>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</si>
  <si>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</si>
  <si>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</si>
  <si>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</si>
  <si>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</si>
  <si>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</si>
  <si>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</si>
  <si>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</si>
  <si>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</si>
  <si>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</si>
  <si>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</si>
  <si>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</si>
  <si>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</si>
  <si>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</si>
  <si>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</si>
  <si>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</si>
  <si>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</si>
  <si>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</si>
  <si>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</si>
  <si>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</si>
  <si>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</si>
  <si>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</si>
  <si>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</si>
  <si>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</si>
  <si>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</si>
  <si>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</si>
  <si>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</si>
  <si>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</si>
  <si>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</si>
  <si>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</si>
  <si>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</si>
  <si>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</si>
  <si>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</si>
  <si>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</si>
  <si>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</si>
  <si>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</si>
  <si>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</si>
  <si>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</si>
  <si>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</si>
  <si>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</si>
  <si>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</si>
  <si>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</si>
  <si>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</si>
  <si>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</si>
  <si>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</si>
  <si>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</si>
  <si>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</si>
  <si>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</si>
  <si>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</si>
  <si>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</si>
  <si>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</si>
  <si>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</si>
  <si>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</si>
  <si>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</si>
  <si>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</si>
  <si>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</si>
  <si>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</si>
  <si>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</si>
  <si>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</si>
  <si>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</si>
  <si>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</si>
  <si>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</si>
  <si>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</si>
  <si>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</si>
  <si>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</si>
  <si>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</si>
  <si>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</si>
  <si>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</si>
  <si>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</si>
  <si>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</si>
  <si>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</si>
  <si>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</si>
  <si>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</si>
  <si>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</si>
  <si>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</si>
  <si>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</si>
  <si>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</si>
  <si>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</si>
  <si>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</si>
  <si>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</si>
  <si>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</si>
  <si>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</si>
  <si>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</si>
  <si>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</si>
  <si>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</si>
  <si>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</si>
  <si>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</si>
  <si>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</si>
  <si>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</si>
  <si>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</si>
  <si>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</si>
  <si>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</si>
  <si>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</si>
  <si>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</si>
  <si>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</si>
  <si>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</si>
  <si>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</si>
  <si>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</si>
  <si>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</si>
  <si>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</si>
  <si>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</si>
  <si>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</si>
  <si>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</si>
  <si>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</si>
  <si>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</si>
  <si>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</si>
  <si>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</si>
  <si>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</si>
  <si>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</si>
  <si>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</si>
  <si>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</si>
  <si>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</si>
  <si>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</si>
  <si>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</si>
  <si>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</si>
  <si>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</si>
  <si>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</si>
  <si>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</si>
  <si>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</si>
  <si>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</si>
  <si>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</si>
  <si>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</si>
  <si>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</si>
  <si>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</si>
  <si>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</si>
  <si>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</si>
  <si>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</si>
  <si>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</si>
  <si>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</si>
  <si>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</si>
  <si>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</si>
  <si>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</si>
  <si>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</si>
  <si>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</si>
  <si>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</si>
  <si>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</si>
  <si>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</si>
  <si>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</si>
  <si>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</si>
  <si>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</si>
  <si>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</si>
  <si>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</si>
  <si>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</si>
  <si>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</si>
  <si>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</si>
  <si>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</si>
  <si>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</si>
  <si>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</si>
  <si>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</si>
  <si>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</si>
  <si>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</si>
  <si>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</si>
  <si>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</si>
  <si>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</si>
  <si>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</si>
  <si>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</si>
  <si>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</si>
  <si>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</si>
  <si>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</si>
  <si>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</si>
  <si>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</si>
  <si>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</si>
  <si>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</si>
  <si>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</si>
  <si>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</si>
  <si>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</si>
  <si>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</si>
  <si>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</si>
  <si>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</si>
  <si>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</si>
  <si>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</si>
  <si>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</si>
  <si>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</si>
  <si>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</si>
  <si>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</si>
  <si>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</si>
  <si>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</si>
  <si>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</si>
  <si>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</si>
  <si>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</si>
  <si>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</si>
  <si>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</si>
  <si>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</si>
  <si>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</si>
  <si>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</si>
  <si>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</si>
  <si>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</si>
  <si>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</si>
  <si>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</si>
  <si>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</si>
  <si>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</si>
  <si>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</si>
  <si>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</si>
  <si>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</si>
  <si>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</si>
  <si>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</si>
  <si>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</si>
  <si>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</si>
  <si>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</si>
  <si>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</si>
  <si>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</si>
  <si>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</si>
  <si>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</si>
  <si>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</si>
  <si>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</si>
  <si>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</si>
  <si>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</si>
  <si>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</si>
  <si>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</si>
  <si>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</si>
  <si>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</si>
  <si>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</si>
  <si>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</si>
  <si>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</si>
  <si>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</si>
  <si>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</si>
  <si>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</si>
  <si>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</si>
  <si>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</si>
  <si>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</si>
  <si>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</si>
  <si>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</si>
  <si>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</si>
  <si>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</si>
  <si>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</si>
  <si>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</si>
  <si>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</si>
  <si>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</si>
  <si>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</si>
  <si>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</si>
  <si>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</si>
  <si>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</si>
  <si>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</si>
  <si>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</si>
  <si>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</si>
  <si>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</si>
  <si>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</si>
  <si>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</si>
  <si>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</si>
  <si>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</si>
  <si>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</si>
  <si>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</si>
  <si>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</si>
  <si>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</si>
  <si>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</si>
  <si>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</si>
  <si>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</si>
  <si>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</si>
  <si>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</si>
  <si>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</si>
  <si>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</si>
  <si>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</si>
  <si>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</si>
  <si>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</si>
  <si>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</si>
  <si>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</si>
  <si>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</si>
  <si>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</si>
  <si>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</si>
  <si>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</si>
  <si>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</si>
  <si>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</si>
  <si>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</si>
  <si>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</si>
  <si>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</si>
  <si>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</si>
  <si>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</si>
  <si>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</si>
  <si>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</si>
  <si>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</si>
  <si>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</si>
  <si>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</si>
  <si>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</si>
  <si>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</si>
  <si>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</si>
  <si>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</si>
  <si>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</si>
  <si>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</si>
  <si>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</si>
  <si>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</si>
  <si>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</si>
  <si>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</si>
  <si>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</si>
  <si>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</si>
  <si>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</si>
  <si>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</si>
  <si>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</si>
  <si>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</si>
  <si>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</si>
  <si>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</si>
  <si>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</si>
  <si>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</si>
  <si>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</si>
  <si>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</si>
  <si>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</si>
  <si>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</si>
  <si>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</si>
  <si>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</si>
  <si>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</si>
  <si>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</si>
  <si>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</si>
  <si>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</si>
  <si>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</si>
  <si>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</si>
  <si>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</si>
  <si>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</si>
  <si>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</si>
  <si>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</si>
  <si>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</si>
  <si>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</si>
  <si>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</si>
  <si>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</si>
  <si>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</si>
  <si>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</si>
  <si>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</si>
  <si>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</si>
  <si>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</si>
  <si>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</si>
  <si>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</si>
  <si>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</si>
  <si>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</si>
  <si>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</si>
  <si>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</si>
  <si>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</si>
  <si>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</si>
  <si>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</si>
  <si>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</si>
  <si>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</si>
  <si>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</si>
  <si>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</si>
  <si>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</si>
  <si>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</si>
  <si>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</si>
  <si>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</si>
  <si>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</si>
  <si>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</si>
  <si>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</si>
  <si>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</si>
  <si>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</si>
  <si>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</si>
  <si>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</si>
  <si>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</si>
  <si>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</si>
  <si>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</si>
  <si>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</si>
  <si>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</si>
  <si>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</si>
  <si>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</si>
  <si>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</si>
  <si>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</si>
  <si>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</si>
  <si>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</si>
  <si>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</si>
  <si>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</si>
  <si>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</si>
  <si>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</si>
  <si>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</si>
  <si>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</si>
  <si>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</si>
  <si>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</si>
  <si>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</si>
  <si>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</si>
  <si>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</si>
  <si>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</si>
  <si>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</si>
  <si>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</si>
  <si>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</si>
  <si>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</si>
  <si>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</si>
  <si>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</si>
  <si>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</si>
  <si>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</si>
  <si>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</si>
  <si>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</si>
  <si>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</si>
  <si>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</si>
  <si>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</si>
  <si>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</si>
  <si>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</si>
  <si>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</si>
  <si>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</si>
  <si>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</si>
  <si>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</si>
  <si>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</si>
  <si>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</si>
  <si>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</si>
  <si>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</si>
  <si>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</si>
  <si>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</si>
  <si>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</si>
  <si>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</si>
  <si>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</si>
  <si>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</si>
  <si>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</si>
  <si>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</si>
  <si>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</si>
  <si>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</si>
  <si>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</si>
  <si>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</si>
  <si>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</si>
  <si>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</si>
  <si>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</si>
  <si>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</si>
  <si>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</si>
  <si>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</si>
  <si>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</si>
  <si>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</si>
  <si>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</si>
  <si>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</si>
  <si>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</si>
  <si>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</si>
  <si>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</si>
  <si>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</si>
  <si>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</si>
  <si>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</si>
  <si>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</si>
  <si>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</si>
  <si>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</si>
  <si>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</si>
  <si>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</si>
  <si>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</si>
  <si>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</si>
  <si>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</si>
  <si>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</si>
  <si>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</si>
  <si>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</si>
  <si>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</si>
  <si>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</si>
  <si>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</si>
  <si>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</si>
  <si>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</si>
  <si>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</si>
  <si>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</si>
  <si>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</si>
  <si>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</si>
  <si>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</si>
  <si>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</si>
  <si>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</si>
  <si>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</si>
  <si>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</si>
  <si>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</si>
  <si>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</si>
  <si>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</si>
  <si>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</si>
  <si>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</si>
  <si>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</si>
  <si>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</si>
  <si>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</si>
  <si>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</si>
  <si>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</si>
  <si>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</si>
  <si>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</si>
  <si>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</si>
  <si>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</si>
  <si>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</si>
  <si>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</si>
  <si>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</si>
  <si>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</si>
  <si>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</si>
  <si>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</si>
  <si>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</si>
  <si>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</si>
  <si>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</si>
  <si>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</si>
  <si>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</si>
  <si>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</si>
  <si>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</si>
  <si>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</si>
  <si>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</si>
  <si>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</si>
  <si>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</si>
  <si>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</si>
  <si>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</si>
  <si>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</si>
  <si>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</si>
  <si>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</si>
  <si>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</si>
  <si>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</si>
  <si>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</si>
  <si>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</si>
  <si>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</si>
  <si>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</si>
  <si>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</si>
  <si>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</si>
  <si>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</si>
  <si>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</si>
  <si>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</si>
  <si>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</si>
  <si>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</si>
  <si>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</si>
  <si>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</si>
  <si>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</si>
  <si>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</si>
  <si>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</si>
  <si>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</si>
  <si>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</si>
  <si>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</si>
  <si>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</si>
  <si>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</si>
  <si>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</si>
  <si>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</si>
  <si>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</si>
  <si>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</si>
  <si>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</si>
  <si>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</si>
  <si>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</si>
  <si>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</si>
  <si>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</si>
  <si>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</si>
  <si>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</si>
  <si>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</si>
  <si>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</si>
  <si>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</si>
  <si>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</si>
  <si>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</si>
  <si>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</si>
  <si>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</si>
  <si>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</si>
  <si>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</si>
  <si>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</si>
  <si>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</si>
  <si>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</si>
  <si>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</si>
  <si>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</si>
  <si>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</si>
  <si>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</si>
  <si>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</si>
  <si>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</si>
  <si>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</si>
  <si>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</si>
  <si>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</si>
  <si>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</si>
  <si>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</si>
  <si>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</si>
  <si>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</si>
  <si>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</si>
  <si>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</si>
  <si>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</si>
  <si>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</si>
  <si>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</si>
  <si>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</si>
  <si>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</si>
  <si>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</si>
  <si>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</si>
  <si>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</si>
  <si>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</si>
  <si>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</si>
  <si>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</si>
  <si>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</si>
  <si>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</si>
  <si>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</si>
  <si>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</si>
  <si>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</si>
  <si>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</si>
  <si>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</si>
  <si>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</si>
  <si>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</si>
  <si>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</si>
  <si>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</si>
  <si>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</si>
  <si>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</si>
  <si>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</si>
  <si>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</si>
  <si>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</si>
  <si>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</si>
  <si>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</si>
  <si>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</si>
  <si>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</si>
  <si>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</si>
  <si>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</si>
  <si>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</si>
  <si>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</si>
  <si>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</si>
  <si>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</si>
  <si>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</si>
  <si>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</si>
  <si>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</si>
  <si>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</si>
  <si>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</si>
  <si>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</si>
  <si>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</si>
  <si>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</si>
  <si>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</si>
  <si>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</si>
  <si>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</si>
  <si>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</si>
  <si>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</si>
  <si>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</si>
  <si>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</si>
  <si>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</si>
  <si>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</si>
  <si>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</si>
  <si>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</si>
  <si>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</si>
  <si>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</si>
  <si>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</si>
  <si>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</si>
  <si>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</si>
  <si>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</si>
  <si>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</si>
  <si>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</si>
  <si>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</si>
  <si>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</si>
  <si>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</si>
  <si>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</si>
  <si>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</si>
  <si>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</si>
  <si>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</si>
  <si>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</si>
  <si>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</si>
  <si>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</si>
  <si>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</si>
  <si>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</si>
  <si>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</si>
  <si>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</si>
  <si>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</si>
  <si>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</si>
  <si>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</si>
  <si>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</si>
  <si>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</si>
  <si>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</si>
  <si>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</si>
  <si>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</si>
  <si>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</si>
  <si>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</si>
  <si>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</si>
  <si>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</si>
  <si>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</si>
  <si>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</si>
  <si>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</si>
  <si>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</si>
  <si>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</si>
  <si>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</si>
  <si>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</si>
  <si>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</si>
  <si>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</si>
  <si>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</si>
  <si>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</si>
  <si>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</si>
  <si>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</si>
  <si>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</si>
  <si>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</si>
  <si>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</si>
  <si>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</si>
  <si>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</si>
  <si>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</si>
  <si>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</si>
  <si>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</si>
  <si>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</si>
  <si>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</si>
  <si>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</si>
  <si>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</si>
  <si>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</si>
  <si>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</si>
  <si>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</si>
  <si>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</si>
  <si>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</si>
  <si>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</si>
  <si>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</si>
  <si>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</si>
  <si>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</si>
  <si>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</si>
  <si>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</si>
  <si>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</si>
  <si>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</si>
  <si>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</si>
  <si>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</si>
  <si>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</si>
  <si>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</si>
  <si>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</si>
  <si>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</si>
  <si>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</si>
  <si>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</si>
  <si>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</si>
  <si>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</si>
  <si>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</si>
  <si>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</si>
  <si>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</si>
  <si>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</si>
  <si>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</si>
  <si>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</si>
  <si>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</si>
  <si>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</si>
  <si>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</si>
  <si>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</si>
  <si>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</si>
  <si>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</si>
  <si>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</si>
  <si>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</si>
  <si>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</si>
  <si>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</si>
  <si>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</si>
  <si>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</si>
  <si>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</si>
  <si>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</si>
  <si>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</si>
  <si>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</si>
  <si>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</si>
  <si>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</si>
  <si>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</si>
  <si>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</si>
  <si>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</si>
  <si>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</si>
  <si>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</si>
  <si>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</si>
  <si>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</si>
  <si>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</si>
  <si>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</si>
  <si>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</si>
  <si>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</si>
  <si>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</si>
  <si>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</si>
  <si>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</si>
  <si>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</si>
  <si>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</si>
  <si>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</si>
  <si>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</si>
  <si>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</si>
  <si>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</si>
  <si>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</si>
  <si>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</si>
  <si>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</si>
  <si>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</si>
  <si>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</si>
  <si>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</si>
  <si>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</si>
  <si>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</si>
  <si>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</si>
  <si>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</si>
  <si>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</si>
  <si>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</si>
  <si>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</si>
  <si>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</si>
  <si>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</si>
  <si>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</si>
  <si>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</si>
  <si>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</si>
  <si>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</si>
  <si>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</si>
  <si>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</si>
  <si>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</si>
  <si>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</si>
  <si>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</si>
  <si>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</si>
  <si>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</si>
  <si>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</si>
  <si>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</si>
  <si>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</si>
  <si>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</si>
  <si>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</si>
  <si>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</si>
  <si>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</si>
  <si>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</si>
  <si>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</si>
  <si>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</si>
  <si>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</si>
  <si>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</si>
  <si>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</si>
  <si>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</si>
  <si>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</si>
  <si>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</si>
  <si>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</si>
  <si>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</si>
  <si>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</si>
  <si>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</si>
  <si>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</si>
  <si>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</si>
  <si>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</si>
  <si>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</si>
  <si>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</si>
  <si>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</si>
  <si>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</si>
  <si>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</si>
  <si>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</si>
  <si>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</si>
  <si>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</si>
  <si>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</si>
  <si>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</si>
  <si>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</si>
  <si>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</si>
  <si>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</si>
  <si>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</si>
  <si>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</si>
  <si>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</si>
  <si>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</si>
  <si>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</si>
  <si>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</si>
  <si>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</si>
  <si>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</si>
  <si>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</si>
  <si>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</si>
  <si>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</si>
  <si>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</si>
  <si>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</si>
  <si>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</si>
  <si>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</si>
  <si>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</si>
  <si>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</si>
  <si>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</si>
  <si>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</si>
  <si>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</si>
  <si>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</si>
  <si>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</si>
  <si>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</si>
  <si>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</si>
  <si>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</si>
  <si>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</si>
  <si>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</si>
  <si>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</si>
  <si>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</si>
  <si>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</si>
  <si>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</si>
  <si>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</si>
  <si>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</si>
  <si>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</si>
  <si>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</si>
  <si>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</si>
  <si>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</si>
  <si>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</si>
  <si>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</si>
  <si>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</si>
  <si>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</si>
  <si>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</si>
  <si>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</si>
  <si>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</si>
  <si>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</si>
  <si>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</si>
  <si>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</si>
  <si>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</si>
  <si>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</si>
  <si>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</si>
  <si>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</si>
  <si>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</si>
  <si>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</si>
  <si>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</si>
  <si>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</si>
  <si>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</si>
  <si>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</si>
  <si>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</si>
  <si>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</si>
  <si>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</si>
  <si>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</si>
  <si>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</si>
  <si>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</si>
  <si>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</si>
  <si>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</si>
  <si>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</si>
  <si>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</si>
  <si>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</si>
  <si>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</si>
  <si>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</si>
  <si>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</si>
  <si>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</si>
  <si>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</si>
  <si>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</si>
  <si>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</si>
  <si>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</si>
  <si>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</si>
  <si>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</si>
  <si>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</si>
  <si>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</si>
  <si>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</si>
  <si>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</si>
  <si>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</si>
  <si>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</si>
  <si>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</si>
  <si>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</si>
  <si>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</si>
  <si>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</si>
  <si>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</si>
  <si>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</si>
  <si>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</si>
  <si>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</si>
  <si>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</si>
  <si>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</si>
  <si>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</si>
  <si>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</si>
  <si>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</si>
  <si>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</si>
  <si>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</si>
  <si>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</si>
  <si>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</si>
  <si>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</si>
  <si>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</si>
  <si>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</si>
  <si>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</si>
  <si>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</si>
  <si>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</si>
  <si>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</si>
  <si>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</si>
  <si>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</si>
  <si>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</si>
  <si>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</si>
  <si>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</si>
  <si>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</si>
  <si>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</si>
  <si>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</si>
  <si>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</si>
  <si>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</si>
  <si>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</si>
  <si>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</si>
  <si>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</si>
  <si>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</si>
  <si>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</si>
  <si>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</si>
  <si>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</si>
  <si>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</si>
  <si>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</si>
  <si>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</si>
  <si>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</si>
  <si>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</si>
  <si>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</si>
  <si>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</si>
  <si>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</si>
  <si>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</si>
  <si>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</si>
  <si>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</si>
  <si>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</si>
  <si>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</si>
  <si>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</si>
  <si>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</si>
  <si>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</si>
  <si>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</si>
  <si>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</si>
  <si>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</si>
  <si>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</si>
  <si>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</si>
  <si>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</si>
  <si>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</si>
  <si>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</si>
  <si>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</si>
  <si>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</si>
  <si>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</si>
  <si>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</si>
  <si>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</si>
  <si>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</si>
  <si>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</si>
  <si>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</si>
  <si>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</si>
  <si>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</si>
  <si>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</si>
  <si>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</si>
  <si>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</si>
  <si>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</si>
  <si>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</si>
  <si>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</si>
  <si>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</si>
  <si>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</si>
  <si>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</si>
  <si>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</si>
  <si>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</si>
  <si>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</si>
  <si>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</si>
  <si>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</si>
  <si>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</si>
  <si>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</si>
  <si>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</si>
  <si>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</si>
  <si>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</si>
  <si>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</si>
  <si>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</si>
  <si>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</si>
  <si>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</si>
  <si>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</si>
  <si>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</si>
  <si>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</si>
  <si>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</si>
  <si>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</si>
  <si>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</si>
  <si>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</si>
  <si>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</si>
  <si>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</si>
  <si>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</si>
  <si>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</si>
  <si>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</si>
  <si>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</si>
  <si>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</si>
  <si>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</si>
  <si>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</si>
  <si>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</si>
  <si>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</si>
  <si>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</si>
  <si>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</si>
  <si>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</si>
  <si>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</si>
  <si>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</si>
  <si>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</si>
  <si>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</si>
  <si>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</si>
  <si>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</si>
  <si>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</si>
  <si>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</si>
  <si>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</si>
  <si>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</si>
  <si>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</si>
  <si>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</si>
  <si>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</si>
  <si>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</si>
  <si>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</si>
  <si>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</si>
  <si>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</si>
  <si>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</si>
  <si>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</si>
  <si>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</si>
  <si>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</si>
  <si>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</si>
  <si>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</si>
  <si>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</si>
  <si>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</si>
  <si>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</si>
  <si>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</si>
  <si>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</si>
  <si>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</si>
  <si>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</si>
  <si>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</si>
  <si>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</si>
  <si>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</si>
  <si>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</si>
  <si>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</si>
  <si>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</si>
  <si>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</si>
  <si>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</si>
  <si>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</si>
  <si>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</si>
  <si>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</si>
  <si>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</si>
  <si>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</si>
  <si>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</si>
  <si>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</si>
  <si>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</si>
  <si>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</si>
  <si>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</si>
  <si>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</si>
  <si>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</si>
  <si>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</si>
  <si>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</si>
  <si>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</si>
  <si>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</si>
  <si>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</si>
  <si>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</si>
  <si>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</si>
  <si>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</si>
  <si>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</si>
  <si>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</si>
  <si>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</si>
  <si>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</si>
  <si>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</si>
  <si>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</si>
  <si>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</si>
  <si>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</si>
  <si>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</si>
  <si>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</si>
  <si>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</si>
  <si>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</si>
  <si>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</si>
  <si>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</si>
  <si>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</si>
  <si>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</si>
  <si>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</si>
  <si>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</si>
  <si>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</si>
  <si>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</si>
  <si>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</si>
  <si>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</si>
  <si>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</si>
  <si>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</si>
  <si>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</si>
  <si>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</si>
  <si>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</si>
  <si>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</si>
  <si>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</si>
  <si>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</si>
  <si>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</si>
  <si>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</si>
  <si>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</si>
  <si>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</si>
  <si>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</si>
  <si>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</si>
  <si>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</si>
  <si>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</si>
  <si>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</si>
  <si>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</si>
  <si>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</si>
  <si>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</si>
  <si>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</si>
  <si>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</si>
  <si>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</si>
  <si>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</si>
  <si>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</si>
  <si>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</si>
  <si>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</si>
  <si>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</si>
  <si>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</si>
  <si>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</si>
  <si>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</si>
  <si>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</si>
  <si>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</si>
  <si>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</si>
  <si>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</si>
  <si>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</si>
  <si>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</si>
  <si>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</si>
  <si>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</si>
  <si>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</si>
  <si>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</si>
  <si>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</si>
  <si>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</si>
  <si>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</si>
  <si>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</si>
  <si>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</si>
  <si>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</si>
  <si>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</si>
  <si>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</si>
  <si>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</si>
  <si>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</si>
  <si>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</si>
  <si>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</si>
  <si>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</si>
  <si>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</si>
  <si>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</si>
  <si>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</si>
  <si>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</si>
  <si>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</si>
  <si>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</si>
  <si>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</si>
  <si>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</si>
  <si>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</si>
  <si>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</si>
  <si>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</si>
  <si>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</si>
  <si>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</si>
  <si>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</si>
  <si>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</si>
  <si>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</si>
  <si>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</si>
  <si>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</si>
  <si>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</si>
  <si>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</si>
  <si>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</si>
  <si>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</si>
  <si>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</si>
  <si>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</si>
  <si>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</si>
  <si>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</si>
  <si>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</si>
  <si>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</si>
  <si>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</si>
  <si>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</si>
  <si>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</si>
  <si>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</si>
  <si>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</si>
  <si>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</si>
  <si>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</si>
  <si>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</si>
  <si>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</si>
  <si>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</si>
  <si>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</si>
  <si>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</si>
  <si>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</si>
  <si>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</si>
  <si>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</si>
  <si>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</si>
  <si>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</si>
  <si>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</si>
  <si>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</si>
  <si>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</si>
  <si>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</si>
  <si>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</si>
  <si>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</si>
  <si>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</si>
  <si>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</si>
  <si>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</si>
  <si>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</si>
  <si>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</si>
  <si>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</si>
  <si>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</si>
  <si>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</si>
  <si>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</si>
  <si>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</si>
  <si>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</si>
  <si>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</si>
  <si>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</si>
  <si>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</si>
  <si>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</si>
  <si>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</si>
  <si>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</si>
  <si>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</si>
  <si>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</si>
  <si>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</si>
  <si>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</si>
  <si>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</si>
  <si>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</si>
  <si>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</si>
  <si>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</si>
  <si>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</si>
  <si>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</si>
  <si>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</si>
  <si>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</si>
  <si>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</si>
  <si>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</si>
  <si>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</si>
  <si>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</si>
  <si>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</si>
  <si>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</si>
  <si>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</si>
  <si>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</si>
  <si>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</si>
  <si>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</si>
  <si>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</si>
  <si>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</si>
  <si>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</si>
  <si>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</si>
  <si>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</si>
  <si>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</si>
  <si>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</si>
  <si>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</si>
  <si>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</si>
  <si>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</si>
  <si>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</si>
  <si>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</si>
  <si>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</si>
  <si>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</si>
  <si>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</si>
  <si>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</si>
  <si>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</si>
  <si>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</si>
  <si>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</si>
  <si>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</si>
  <si>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</si>
  <si>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</si>
  <si>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</si>
  <si>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</si>
  <si>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</si>
  <si>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</si>
  <si>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</si>
  <si>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</si>
  <si>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</si>
  <si>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</si>
  <si>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</si>
  <si>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</si>
  <si>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</si>
  <si>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</si>
  <si>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</si>
  <si>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</si>
  <si>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</si>
  <si>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</si>
  <si>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</si>
  <si>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</si>
  <si>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</si>
  <si>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</si>
  <si>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</si>
  <si>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</si>
  <si>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</si>
  <si>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</si>
  <si>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</si>
  <si>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</si>
  <si>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</si>
  <si>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</si>
  <si>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</si>
  <si>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</si>
  <si>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</si>
  <si>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</si>
  <si>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</si>
  <si>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</si>
  <si>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</si>
  <si>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</si>
  <si>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</si>
  <si>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</si>
  <si>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</si>
  <si>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</si>
  <si>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</si>
  <si>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</si>
  <si>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</si>
  <si>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</si>
  <si>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</si>
  <si>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</si>
  <si>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</si>
  <si>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</si>
  <si>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</si>
  <si>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</si>
  <si>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</si>
  <si>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</si>
  <si>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</si>
  <si>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</si>
  <si>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</si>
  <si>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</si>
  <si>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</si>
  <si>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</si>
  <si>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</si>
  <si>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</si>
  <si>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</si>
  <si>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</si>
  <si>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</si>
  <si>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</si>
  <si>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</si>
  <si>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</si>
  <si>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</si>
  <si>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</si>
  <si>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</si>
  <si>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</si>
  <si>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</si>
  <si>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</si>
  <si>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</si>
  <si>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</si>
  <si>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</si>
  <si>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</si>
  <si>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</si>
  <si>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</si>
  <si>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</si>
  <si>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</si>
  <si>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</si>
  <si>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</si>
  <si>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</si>
  <si>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</si>
  <si>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</si>
  <si>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</si>
  <si>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</si>
  <si>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</si>
  <si>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</si>
  <si>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</si>
  <si>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</si>
  <si>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</si>
  <si>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</si>
  <si>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</si>
  <si>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</si>
  <si>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</si>
  <si>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</si>
  <si>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</si>
  <si>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</si>
  <si>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</si>
  <si>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</si>
  <si>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</si>
  <si>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</si>
  <si>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</si>
  <si>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</si>
  <si>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</si>
  <si>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</si>
  <si>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</si>
  <si>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</si>
  <si>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</si>
  <si>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</si>
  <si>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</si>
  <si>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</si>
  <si>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</si>
  <si>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</si>
  <si>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</si>
  <si>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</si>
  <si>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</si>
  <si>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</si>
  <si>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</si>
  <si>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</si>
  <si>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</si>
  <si>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</si>
  <si>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</si>
  <si>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</si>
  <si>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</si>
  <si>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</si>
  <si>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</si>
  <si>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</si>
  <si>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</si>
  <si>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</si>
  <si>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</si>
  <si>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</si>
  <si>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</si>
  <si>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</si>
  <si>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</si>
  <si>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</si>
  <si>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</si>
  <si>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</si>
  <si>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</si>
  <si>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</si>
  <si>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</si>
  <si>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</si>
  <si>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</si>
  <si>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</si>
  <si>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</si>
  <si>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</si>
  <si>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</si>
  <si>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</si>
  <si>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</si>
  <si>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</si>
  <si>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</si>
  <si>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</si>
  <si>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</si>
  <si>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</si>
  <si>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</si>
  <si>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</si>
  <si>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</si>
  <si>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</si>
  <si>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</si>
  <si>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</si>
  <si>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</si>
  <si>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</si>
  <si>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</si>
  <si>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</si>
  <si>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</si>
  <si>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</si>
  <si>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</si>
  <si>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</si>
  <si>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</si>
  <si>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</si>
  <si>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</si>
  <si>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</si>
  <si>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</si>
  <si>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</si>
  <si>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</si>
  <si>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</si>
  <si>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</si>
  <si>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</si>
  <si>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</si>
  <si>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</si>
  <si>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</si>
  <si>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</si>
  <si>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</si>
  <si>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</si>
  <si>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</si>
  <si>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</si>
  <si>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</si>
  <si>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</si>
  <si>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</si>
  <si>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</si>
  <si>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</si>
  <si>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</si>
  <si>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</si>
  <si>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</si>
  <si>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</si>
  <si>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</si>
  <si>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</si>
  <si>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</si>
  <si>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</si>
  <si>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</si>
  <si>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</si>
  <si>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</si>
  <si>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</si>
  <si>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</si>
  <si>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</si>
  <si>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</si>
  <si>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</si>
  <si>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</si>
  <si>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</si>
  <si>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</si>
  <si>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</si>
  <si>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</si>
  <si>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</si>
  <si>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</si>
  <si>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</si>
  <si>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</si>
  <si>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</si>
  <si>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</si>
  <si>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</si>
  <si>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</si>
  <si>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</si>
  <si>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</si>
  <si>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</si>
  <si>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</si>
  <si>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</si>
  <si>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</si>
  <si>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</si>
  <si>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</si>
  <si>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</si>
  <si>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</si>
  <si>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</si>
  <si>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</si>
  <si>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</si>
  <si>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</si>
  <si>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</si>
  <si>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</si>
  <si>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</si>
  <si>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</si>
  <si>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</si>
  <si>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</si>
  <si>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</si>
  <si>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</si>
  <si>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</si>
  <si>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</si>
  <si>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</si>
  <si>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</si>
  <si>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</si>
  <si>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</si>
  <si>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</si>
  <si>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</si>
  <si>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</si>
  <si>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</si>
  <si>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</si>
  <si>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</si>
  <si>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</si>
  <si>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</si>
  <si>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</si>
  <si>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</si>
  <si>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</si>
  <si>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</si>
  <si>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</si>
  <si>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</si>
  <si>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</si>
  <si>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</si>
  <si>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</si>
  <si>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</si>
  <si>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</si>
  <si>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</si>
  <si>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</si>
  <si>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</si>
  <si>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</si>
  <si>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</si>
  <si>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</si>
  <si>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</si>
  <si>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</si>
  <si>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</si>
  <si>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</si>
  <si>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</si>
  <si>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</si>
  <si>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</si>
  <si>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</si>
  <si>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</si>
  <si>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</si>
  <si>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</si>
  <si>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</si>
  <si>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</si>
  <si>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</si>
  <si>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</si>
  <si>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</si>
  <si>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</si>
  <si>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</si>
  <si>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</si>
  <si>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</si>
  <si>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</si>
  <si>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</si>
  <si>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</si>
  <si>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</si>
  <si>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</si>
  <si>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</si>
  <si>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</si>
  <si>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</si>
  <si>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</si>
  <si>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</si>
  <si>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</si>
  <si>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</si>
  <si>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</si>
  <si>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</si>
  <si>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</si>
  <si>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</si>
  <si>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</si>
  <si>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</si>
  <si>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</si>
  <si>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</si>
  <si>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</si>
  <si>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</si>
  <si>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</si>
  <si>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</si>
  <si>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</si>
  <si>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</si>
  <si>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</si>
  <si>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</si>
  <si>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</si>
  <si>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</si>
  <si>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</si>
  <si>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</si>
  <si>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</si>
  <si>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</si>
  <si>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</si>
  <si>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</si>
  <si>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</si>
  <si>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</si>
  <si>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</si>
  <si>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</si>
  <si>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</si>
  <si>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</si>
  <si>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</si>
  <si>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</si>
  <si>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</si>
  <si>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</si>
  <si>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</si>
  <si>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</si>
  <si>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</si>
  <si>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</si>
  <si>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</si>
  <si>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</si>
  <si>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</si>
  <si>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</si>
  <si>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</si>
  <si>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</si>
  <si>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</si>
  <si>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</si>
  <si>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</si>
  <si>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</si>
  <si>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</si>
  <si>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</si>
  <si>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</si>
  <si>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</si>
  <si>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</si>
  <si>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</si>
  <si>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</si>
  <si>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</si>
  <si>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</si>
  <si>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</si>
  <si>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</si>
  <si>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</si>
  <si>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</si>
  <si>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</si>
  <si>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</si>
  <si>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</si>
  <si>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</si>
  <si>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</si>
  <si>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</si>
  <si>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</si>
  <si>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</si>
  <si>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</si>
  <si>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</si>
  <si>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</si>
  <si>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</si>
  <si>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</si>
  <si>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</si>
  <si>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</si>
  <si>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</si>
  <si>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</si>
  <si>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</si>
  <si>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</si>
  <si>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</si>
  <si>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</si>
  <si>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</si>
  <si>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</si>
  <si>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</si>
  <si>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</si>
  <si>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</si>
  <si>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</si>
  <si>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</si>
  <si>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</si>
  <si>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</si>
  <si>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</si>
  <si>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</si>
  <si>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</si>
  <si>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</si>
  <si>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</si>
  <si>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</si>
  <si>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</si>
  <si>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</si>
  <si>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</si>
  <si>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</si>
  <si>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</si>
  <si>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</si>
  <si>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</si>
  <si>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</si>
  <si>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</si>
  <si>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</si>
  <si>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</si>
  <si>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</si>
  <si>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</si>
  <si>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</si>
  <si>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</si>
  <si>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</si>
  <si>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</si>
  <si>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</si>
  <si>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</si>
  <si>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</si>
  <si>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</si>
  <si>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</si>
  <si>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</si>
  <si>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</si>
  <si>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</si>
  <si>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</si>
  <si>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</si>
  <si>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</si>
  <si>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</si>
  <si>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</si>
  <si>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</si>
  <si>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</si>
  <si>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</si>
  <si>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</si>
  <si>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</si>
  <si>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</si>
  <si>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</si>
  <si>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</si>
  <si>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</si>
  <si>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</si>
  <si>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</si>
  <si>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</si>
  <si>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</si>
  <si>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</si>
  <si>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</si>
  <si>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</si>
  <si>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</si>
  <si>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</si>
  <si>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</si>
  <si>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</si>
  <si>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</si>
  <si>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</si>
  <si>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</si>
  <si>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</si>
  <si>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</si>
  <si>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</si>
  <si>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</si>
  <si>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</si>
  <si>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</si>
  <si>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</si>
  <si>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</si>
  <si>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</si>
  <si>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</si>
  <si>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</si>
  <si>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</si>
  <si>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</si>
  <si>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</si>
  <si>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</si>
  <si>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</si>
  <si>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</si>
  <si>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</si>
  <si>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</si>
  <si>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</si>
  <si>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</si>
  <si>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</si>
  <si>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</si>
  <si>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</si>
  <si>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</si>
  <si>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</si>
  <si>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</si>
  <si>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</si>
  <si>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</si>
  <si>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</si>
  <si>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</si>
  <si>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</si>
  <si>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</si>
  <si>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</si>
  <si>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</si>
  <si>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</si>
  <si>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</si>
  <si>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</si>
  <si>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</si>
  <si>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</si>
  <si>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</si>
  <si>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</si>
  <si>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</si>
  <si>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</si>
  <si>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</si>
  <si>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</si>
  <si>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</si>
  <si>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</si>
  <si>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</si>
  <si>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</si>
  <si>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</si>
  <si>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</si>
  <si>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</si>
  <si>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</si>
  <si>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</si>
  <si>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</si>
  <si>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</si>
  <si>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</si>
  <si>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</si>
  <si>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</si>
  <si>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</si>
  <si>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</si>
  <si>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</si>
  <si>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</si>
  <si>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</si>
  <si>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</si>
  <si>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</si>
  <si>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</si>
  <si>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</si>
  <si>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</si>
  <si>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</si>
  <si>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</si>
  <si>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</si>
  <si>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</si>
  <si>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</si>
  <si>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</si>
  <si>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</si>
  <si>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</si>
  <si>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</si>
  <si>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</si>
  <si>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</si>
  <si>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</si>
  <si>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</si>
  <si>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</si>
  <si>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</si>
  <si>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</si>
  <si>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</si>
  <si>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</si>
  <si>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</si>
  <si>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</si>
  <si>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</si>
  <si>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</si>
  <si>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</si>
  <si>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</si>
  <si>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</si>
  <si>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</si>
  <si>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</si>
  <si>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</si>
  <si>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</si>
  <si>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</si>
  <si>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</si>
  <si>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</si>
  <si>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</si>
  <si>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</si>
  <si>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</si>
  <si>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</si>
  <si>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</si>
  <si>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</si>
  <si>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</si>
  <si>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</si>
  <si>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</si>
  <si>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</si>
  <si>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</si>
  <si>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</si>
  <si>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</si>
  <si>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</si>
  <si>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</si>
  <si>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</si>
  <si>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</si>
  <si>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</si>
  <si>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</si>
  <si>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</si>
  <si>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</si>
  <si>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</si>
  <si>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</si>
  <si>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</si>
  <si>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</si>
  <si>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</si>
  <si>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</si>
  <si>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</si>
  <si>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</si>
  <si>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</si>
  <si>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</si>
  <si>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</si>
  <si>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</si>
  <si>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</si>
  <si>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</si>
  <si>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</si>
  <si>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</si>
  <si>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</si>
  <si>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</si>
  <si>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</si>
  <si>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</si>
  <si>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</si>
  <si>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</si>
  <si>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</si>
  <si>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</si>
  <si>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</si>
  <si>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</si>
  <si>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</si>
  <si>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</si>
  <si>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</si>
  <si>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</si>
  <si>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</si>
  <si>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</si>
  <si>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</si>
  <si>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</si>
  <si>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</si>
  <si>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</si>
  <si>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</si>
  <si>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</si>
  <si>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</si>
  <si>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</si>
  <si>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</si>
  <si>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</si>
  <si>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</si>
  <si>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</si>
  <si>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</si>
  <si>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</si>
  <si>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</si>
  <si>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</si>
  <si>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</si>
  <si>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</si>
  <si>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</si>
  <si>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</si>
  <si>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</si>
  <si>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</si>
  <si>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</si>
  <si>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</si>
  <si>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</si>
  <si>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</si>
  <si>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</si>
  <si>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</si>
  <si>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</si>
  <si>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</si>
  <si>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</si>
  <si>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</si>
  <si>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</si>
  <si>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</si>
  <si>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</si>
  <si>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</si>
  <si>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</si>
  <si>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</si>
  <si>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</si>
  <si>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</si>
  <si>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</si>
  <si>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</si>
  <si>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</si>
  <si>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</si>
  <si>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</si>
  <si>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</si>
  <si>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</si>
  <si>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</si>
  <si>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</si>
  <si>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</si>
  <si>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</si>
  <si>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</si>
  <si>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</si>
  <si>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</si>
  <si>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</si>
  <si>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</si>
  <si>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</si>
  <si>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</si>
  <si>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</si>
  <si>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</si>
  <si>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</si>
  <si>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</si>
  <si>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</si>
  <si>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</si>
  <si>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</si>
  <si>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</si>
  <si>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</si>
  <si>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</si>
  <si>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</si>
  <si>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</si>
  <si>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</si>
  <si>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</si>
  <si>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</si>
  <si>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</si>
  <si>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</si>
  <si>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</si>
  <si>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</si>
  <si>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</si>
  <si>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</si>
  <si>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</si>
  <si>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</si>
  <si>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</si>
  <si>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</si>
  <si>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</si>
  <si>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</si>
  <si>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</si>
  <si>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</si>
  <si>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</si>
  <si>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</si>
  <si>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</si>
  <si>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</si>
  <si>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</si>
  <si>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</si>
  <si>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</si>
  <si>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</si>
  <si>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</si>
  <si>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</si>
  <si>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</si>
  <si>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</si>
  <si>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</si>
  <si>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</si>
  <si>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</si>
  <si>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</si>
  <si>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</si>
  <si>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</si>
  <si>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</si>
  <si>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</si>
  <si>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</si>
  <si>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</si>
  <si>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</si>
  <si>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</si>
  <si>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</si>
  <si>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</si>
  <si>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</si>
  <si>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</si>
  <si>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</si>
  <si>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</si>
  <si>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</si>
  <si>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</si>
  <si>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</si>
  <si>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</si>
  <si>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</si>
  <si>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</si>
  <si>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</si>
  <si>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</si>
  <si>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</si>
  <si>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</si>
  <si>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</si>
  <si>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</si>
  <si>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</si>
  <si>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</si>
  <si>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</si>
  <si>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</si>
  <si>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</si>
  <si>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</si>
  <si>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</si>
  <si>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</si>
  <si>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</si>
  <si>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</si>
  <si>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</si>
  <si>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</si>
  <si>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</si>
  <si>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</si>
  <si>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</si>
  <si>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</si>
  <si>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</si>
  <si>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</si>
  <si>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</si>
  <si>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</si>
  <si>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</si>
  <si>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</si>
  <si>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</si>
  <si>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</si>
  <si>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</si>
  <si>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</si>
  <si>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</si>
  <si>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</si>
  <si>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</si>
  <si>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</si>
  <si>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</si>
  <si>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</si>
  <si>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</si>
  <si>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</si>
  <si>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</si>
  <si>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</si>
  <si>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</si>
  <si>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</si>
  <si>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</si>
  <si>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</si>
  <si>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</si>
  <si>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</si>
  <si>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</si>
  <si>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</si>
  <si>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</si>
  <si>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</si>
  <si>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</si>
  <si>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</si>
  <si>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</si>
  <si>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</si>
  <si>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</si>
  <si>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</si>
  <si>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</si>
  <si>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</si>
  <si>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</si>
  <si>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</si>
  <si>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</si>
  <si>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</si>
  <si>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</si>
  <si>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</si>
  <si>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</si>
  <si>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</si>
  <si>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</si>
  <si>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</si>
  <si>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</si>
  <si>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</si>
  <si>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</si>
  <si>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</si>
  <si>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</si>
  <si>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</si>
  <si>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</si>
  <si>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</si>
  <si>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</si>
  <si>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</si>
  <si>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</si>
  <si>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</si>
  <si>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</si>
  <si>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</si>
  <si>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</si>
  <si>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</si>
  <si>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</si>
  <si>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</si>
  <si>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</si>
  <si>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</si>
  <si>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</si>
  <si>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</si>
  <si>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</si>
  <si>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</si>
  <si>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</si>
  <si>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</si>
  <si>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</si>
  <si>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</si>
  <si>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</si>
  <si>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</si>
  <si>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</si>
  <si>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</si>
  <si>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</si>
  <si>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</si>
  <si>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</si>
  <si>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</si>
  <si>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</si>
  <si>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</si>
  <si>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</si>
  <si>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</si>
  <si>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</si>
  <si>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</si>
  <si>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</si>
  <si>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</si>
  <si>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</si>
  <si>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</si>
  <si>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</si>
  <si>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</si>
  <si>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</si>
  <si>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</si>
  <si>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</si>
  <si>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</si>
  <si>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</si>
  <si>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</si>
  <si>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</si>
  <si>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</si>
  <si>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</si>
  <si>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</si>
  <si>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</si>
  <si>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</si>
  <si>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</si>
  <si>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</si>
  <si>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</si>
  <si>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</si>
  <si>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</si>
  <si>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</si>
  <si>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</si>
  <si>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</si>
  <si>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</si>
  <si>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</si>
  <si>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</si>
  <si>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</si>
  <si>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</si>
  <si>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</si>
  <si>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</si>
  <si>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</si>
  <si>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</si>
  <si>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</si>
  <si>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</si>
  <si>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</si>
  <si>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</si>
  <si>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</si>
  <si>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</si>
  <si>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</si>
  <si>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</si>
  <si>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</si>
  <si>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</si>
  <si>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</si>
  <si>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</si>
  <si>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</si>
  <si>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</si>
  <si>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</si>
  <si>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</si>
  <si>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</si>
  <si>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</si>
  <si>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</si>
  <si>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</si>
  <si>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</si>
  <si>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</si>
  <si>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</si>
  <si>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</si>
  <si>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</si>
  <si>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</si>
  <si>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</si>
  <si>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</si>
  <si>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</si>
  <si>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</si>
  <si>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</si>
  <si>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</si>
  <si>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</si>
  <si>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</si>
  <si>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</si>
  <si>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</si>
  <si>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</si>
  <si>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</si>
  <si>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</si>
  <si>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</si>
  <si>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</si>
  <si>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</si>
  <si>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</si>
  <si>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</si>
  <si>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</si>
  <si>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</si>
  <si>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</si>
  <si>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</si>
  <si>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</si>
  <si>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</si>
  <si>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</si>
  <si>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</si>
  <si>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</si>
  <si>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</si>
  <si>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</si>
  <si>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</si>
  <si>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</si>
  <si>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</si>
  <si>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</si>
  <si>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</si>
  <si>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</si>
  <si>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</si>
  <si>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</si>
  <si>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</si>
  <si>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</si>
  <si>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</si>
  <si>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</si>
  <si>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</si>
  <si>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</si>
  <si>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</si>
  <si>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</si>
  <si>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</si>
  <si>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</si>
  <si>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</si>
  <si>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</si>
  <si>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</si>
  <si>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</si>
  <si>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</si>
  <si>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</si>
  <si>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</si>
  <si>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</si>
  <si>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</si>
  <si>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</si>
  <si>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</si>
  <si>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</si>
  <si>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</si>
  <si>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</si>
  <si>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</si>
  <si>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</si>
  <si>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</si>
  <si>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</si>
  <si>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</si>
  <si>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</si>
  <si>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</si>
  <si>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</si>
  <si>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</si>
  <si>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</si>
  <si>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</si>
  <si>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</si>
  <si>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</si>
  <si>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</si>
  <si>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</si>
  <si>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</si>
  <si>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</si>
  <si>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</si>
  <si>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</si>
  <si>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</si>
  <si>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</si>
  <si>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</si>
  <si>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</si>
  <si>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</si>
  <si>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</si>
  <si>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</si>
  <si>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</si>
  <si>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</si>
  <si>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</si>
  <si>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</si>
  <si>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</si>
  <si>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</si>
  <si>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</si>
  <si>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</si>
  <si>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</si>
  <si>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</si>
  <si>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</si>
  <si>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</si>
  <si>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</si>
  <si>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</si>
  <si>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</si>
  <si>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</si>
  <si>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</si>
  <si>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</si>
  <si>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</si>
  <si>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</si>
  <si>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</si>
  <si>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</si>
  <si>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</si>
  <si>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</si>
  <si>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</si>
  <si>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</si>
  <si>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</si>
  <si>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</si>
  <si>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</si>
  <si>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</si>
  <si>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</si>
  <si>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</si>
  <si>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</si>
  <si>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</si>
  <si>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</si>
  <si>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</si>
  <si>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</si>
  <si>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</si>
  <si>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</si>
  <si>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</si>
  <si>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</si>
  <si>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</si>
  <si>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</si>
  <si>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</si>
  <si>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</si>
  <si>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</si>
  <si>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</si>
  <si>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</si>
  <si>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</si>
  <si>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</si>
  <si>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</si>
  <si>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</si>
  <si>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</si>
  <si>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</si>
  <si>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</si>
  <si>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</si>
  <si>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</si>
  <si>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</si>
  <si>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</si>
  <si>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</si>
  <si>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</si>
  <si>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</si>
  <si>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</si>
  <si>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</si>
  <si>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</si>
  <si>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</si>
  <si>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</si>
  <si>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</si>
  <si>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</si>
  <si>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</si>
  <si>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</si>
  <si>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</si>
  <si>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</si>
  <si>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</si>
  <si>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</si>
  <si>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</si>
  <si>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</si>
  <si>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</si>
  <si>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</si>
  <si>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</si>
  <si>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</si>
  <si>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</si>
  <si>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</si>
  <si>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</si>
  <si>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</si>
  <si>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</si>
  <si>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</si>
  <si>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</si>
  <si>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</si>
  <si>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</si>
  <si>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</si>
  <si>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</si>
  <si>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</si>
  <si>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</si>
  <si>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</si>
  <si>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</si>
  <si>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</si>
  <si>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</si>
  <si>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</si>
  <si>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</si>
  <si>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</si>
  <si>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</si>
  <si>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</si>
  <si>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</si>
  <si>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</si>
  <si>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</si>
  <si>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</si>
  <si>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</si>
  <si>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</si>
  <si>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</si>
  <si>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</si>
  <si>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</si>
  <si>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</si>
  <si>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</si>
  <si>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</si>
  <si>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</si>
  <si>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</si>
  <si>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</si>
  <si>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</si>
  <si>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</si>
  <si>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</si>
  <si>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</si>
  <si>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</si>
  <si>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</si>
  <si>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</si>
  <si>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</si>
  <si>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</si>
  <si>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</si>
  <si>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</si>
  <si>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</si>
  <si>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</si>
  <si>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</si>
  <si>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</si>
  <si>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</si>
  <si>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</si>
  <si>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</si>
  <si>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</si>
  <si>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</si>
  <si>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</si>
  <si>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</si>
  <si>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</si>
  <si>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</si>
  <si>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</si>
  <si>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</si>
  <si>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</si>
  <si>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</si>
  <si>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</si>
  <si>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</si>
  <si>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</si>
  <si>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</si>
  <si>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</si>
  <si>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</si>
  <si>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</si>
  <si>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</si>
  <si>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</si>
  <si>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</si>
  <si>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</si>
  <si>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</si>
  <si>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</si>
  <si>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</si>
  <si>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</si>
  <si>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</si>
  <si>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</si>
  <si>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</si>
  <si>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</si>
  <si>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</si>
  <si>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</si>
  <si>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</si>
  <si>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</si>
  <si>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</si>
  <si>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</si>
  <si>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</si>
  <si>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</si>
  <si>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</si>
  <si>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</si>
  <si>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</si>
  <si>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</si>
  <si>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</si>
  <si>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</si>
  <si>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</si>
  <si>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</si>
  <si>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</si>
  <si>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</si>
  <si>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</si>
  <si>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</si>
  <si>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</si>
  <si>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</si>
  <si>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</si>
  <si>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</si>
  <si>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</si>
  <si>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</si>
  <si>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</si>
  <si>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</si>
  <si>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</si>
  <si>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</si>
  <si>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</si>
  <si>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</si>
  <si>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</si>
  <si>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</si>
  <si>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</si>
  <si>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</si>
  <si>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</si>
  <si>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</si>
  <si>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</si>
  <si>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</si>
  <si>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</si>
  <si>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</si>
  <si>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</si>
  <si>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</si>
  <si>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</si>
  <si>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</si>
  <si>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</si>
  <si>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</si>
  <si>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</si>
  <si>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</si>
  <si>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</si>
  <si>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</si>
  <si>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</si>
  <si>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</si>
  <si>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</si>
  <si>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</si>
  <si>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</si>
  <si>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</si>
  <si>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</si>
  <si>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</si>
  <si>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</si>
  <si>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</si>
  <si>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</si>
  <si>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</si>
  <si>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</si>
  <si>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</si>
  <si>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</si>
  <si>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</si>
  <si>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</si>
  <si>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</si>
  <si>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</si>
  <si>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</si>
  <si>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</si>
  <si>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</si>
  <si>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</si>
  <si>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</si>
  <si>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</si>
  <si>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</si>
  <si>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</si>
  <si>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</si>
  <si>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</si>
  <si>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</si>
  <si>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</si>
  <si>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</si>
  <si>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</si>
  <si>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</si>
  <si>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</si>
  <si>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</si>
  <si>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</si>
  <si>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</si>
  <si>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</si>
  <si>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</si>
  <si>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</si>
  <si>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</si>
  <si>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</si>
  <si>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</si>
  <si>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</si>
  <si>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</si>
  <si>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</si>
  <si>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</si>
  <si>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</si>
  <si>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</si>
  <si>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</si>
  <si>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</si>
  <si>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</si>
  <si>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</si>
  <si>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</si>
  <si>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</si>
  <si>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</si>
  <si>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</si>
  <si>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</si>
  <si>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</si>
  <si>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</si>
  <si>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</si>
  <si>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</si>
  <si>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</si>
  <si>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</si>
  <si>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</si>
  <si>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</si>
  <si>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</si>
  <si>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</si>
  <si>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</si>
  <si>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</si>
  <si>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</si>
  <si>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</si>
  <si>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</si>
  <si>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</si>
  <si>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</si>
  <si>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</si>
  <si>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</si>
  <si>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</si>
  <si>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</si>
  <si>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</si>
  <si>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</si>
  <si>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</si>
  <si>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</si>
  <si>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</si>
  <si>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</si>
  <si>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</si>
  <si>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</si>
  <si>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</si>
  <si>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</si>
  <si>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</si>
  <si>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</si>
  <si>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</si>
  <si>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</si>
  <si>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</si>
  <si>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</si>
  <si>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</si>
  <si>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</si>
  <si>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</si>
  <si>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</si>
  <si>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</si>
  <si>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</si>
  <si>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</si>
  <si>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</si>
  <si>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</si>
  <si>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</si>
  <si>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</si>
  <si>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</si>
  <si>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</si>
  <si>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</si>
  <si>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</si>
  <si>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</si>
  <si>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</si>
  <si>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</si>
  <si>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</si>
  <si>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</si>
  <si>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</si>
  <si>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</si>
  <si>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</si>
  <si>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</si>
  <si>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</si>
  <si>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</si>
  <si>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</si>
  <si>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</si>
  <si>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</si>
  <si>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</si>
  <si>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</si>
  <si>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</si>
  <si>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</si>
  <si>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</si>
  <si>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</si>
  <si>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</si>
  <si>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</si>
  <si>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</si>
  <si>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</si>
  <si>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</si>
  <si>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</si>
  <si>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</si>
  <si>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</si>
  <si>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</si>
  <si>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</si>
  <si>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</si>
  <si>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</si>
  <si>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</si>
  <si>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</si>
  <si>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</si>
  <si>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</si>
  <si>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</si>
  <si>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</si>
  <si>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</si>
  <si>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</si>
  <si>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</si>
  <si>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</si>
  <si>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</si>
  <si>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</si>
  <si>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</si>
  <si>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</si>
  <si>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</si>
  <si>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</si>
  <si>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</si>
  <si>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</si>
  <si>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</si>
  <si>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</si>
  <si>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</si>
  <si>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</si>
  <si>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</si>
  <si>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</si>
  <si>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</si>
  <si>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</si>
  <si>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</si>
  <si>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</si>
  <si>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</si>
  <si>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</si>
  <si>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</si>
  <si>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</si>
  <si>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</si>
  <si>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</si>
  <si>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</si>
  <si>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</si>
  <si>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</si>
  <si>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</si>
  <si>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</si>
  <si>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</si>
  <si>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</si>
  <si>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</si>
  <si>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</si>
  <si>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</si>
  <si>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</si>
  <si>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</si>
  <si>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</si>
  <si>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</si>
  <si>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</si>
  <si>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</si>
  <si>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</si>
  <si>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</si>
  <si>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</si>
  <si>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</si>
  <si>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</si>
  <si>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</si>
  <si>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</si>
  <si>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</si>
  <si>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</si>
  <si>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</si>
  <si>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</si>
  <si>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</si>
  <si>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</si>
  <si>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</si>
  <si>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</si>
  <si>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</si>
  <si>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</si>
  <si>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</si>
  <si>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</si>
  <si>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</si>
  <si>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</si>
  <si>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</si>
  <si>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</si>
  <si>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</si>
  <si>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</si>
  <si>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</si>
  <si>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</si>
  <si>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</si>
  <si>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</si>
  <si>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</si>
  <si>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</si>
  <si>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</si>
  <si>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</si>
  <si>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</si>
  <si>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</si>
  <si>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</si>
  <si>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</si>
  <si>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</si>
  <si>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</si>
  <si>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</si>
  <si>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</si>
  <si>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</si>
  <si>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</si>
  <si>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</si>
  <si>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</si>
  <si>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</si>
  <si>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</si>
  <si>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</si>
  <si>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</si>
  <si>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</si>
  <si>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</si>
  <si>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</si>
  <si>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</si>
  <si>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</si>
  <si>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</si>
  <si>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</si>
  <si>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</si>
  <si>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</si>
  <si>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</si>
  <si>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</si>
  <si>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</si>
  <si>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</si>
  <si>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</si>
  <si>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</si>
  <si>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</si>
  <si>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</si>
  <si>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</si>
  <si>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</si>
  <si>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</si>
  <si>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</si>
  <si>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</si>
  <si>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</si>
  <si>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</si>
  <si>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</si>
  <si>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</si>
  <si>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</si>
  <si>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</si>
  <si>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</si>
  <si>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</si>
  <si>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</si>
  <si>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</si>
  <si>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</si>
  <si>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</si>
  <si>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</si>
  <si>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</si>
  <si>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</si>
  <si>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</si>
  <si>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</si>
  <si>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</si>
  <si>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</si>
  <si>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</si>
  <si>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</si>
  <si>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</si>
  <si>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</si>
  <si>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</si>
  <si>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</si>
  <si>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</si>
  <si>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</si>
  <si>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</si>
  <si>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</si>
  <si>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</si>
  <si>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</si>
  <si>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</si>
  <si>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</si>
  <si>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</si>
  <si>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</si>
  <si>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</si>
  <si>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</si>
  <si>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</si>
  <si>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</si>
  <si>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</si>
  <si>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</si>
  <si>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</si>
  <si>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</si>
  <si>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</si>
  <si>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</si>
  <si>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</si>
  <si>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</si>
  <si>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</si>
  <si>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</si>
  <si>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</si>
  <si>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</si>
  <si>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</si>
  <si>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</si>
  <si>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</si>
  <si>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</si>
  <si>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</si>
  <si>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</si>
  <si>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</si>
  <si>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</si>
  <si>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</si>
  <si>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</si>
  <si>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</si>
  <si>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</si>
  <si>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</si>
  <si>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</si>
  <si>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</si>
  <si>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</si>
  <si>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</si>
  <si>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</si>
  <si>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</si>
  <si>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</si>
  <si>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</si>
  <si>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</si>
  <si>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</si>
  <si>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</si>
  <si>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</si>
  <si>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</si>
  <si>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</si>
  <si>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</si>
  <si>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</si>
  <si>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</si>
  <si>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</si>
  <si>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</si>
  <si>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</si>
  <si>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</si>
  <si>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</si>
  <si>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</si>
  <si>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</si>
  <si>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</si>
  <si>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</si>
  <si>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</si>
  <si>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</si>
  <si>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</si>
  <si>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</si>
  <si>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</si>
  <si>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</si>
  <si>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</si>
  <si>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</si>
  <si>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</si>
  <si>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</si>
  <si>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</si>
  <si>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</si>
  <si>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</si>
  <si>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</si>
  <si>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</si>
  <si>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</si>
  <si>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</si>
  <si>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</si>
  <si>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</si>
  <si>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</si>
  <si>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</si>
  <si>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</si>
  <si>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</si>
  <si>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</si>
  <si>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</si>
  <si>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</si>
  <si>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</si>
  <si>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</si>
  <si>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</si>
  <si>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</si>
  <si>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</si>
  <si>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</si>
  <si>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</si>
  <si>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</si>
  <si>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</si>
  <si>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</si>
  <si>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</si>
  <si>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</si>
  <si>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</si>
  <si>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</si>
  <si>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</si>
  <si>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</si>
  <si>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</si>
  <si>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</si>
  <si>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</si>
  <si>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</si>
  <si>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</si>
  <si>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</si>
  <si>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</si>
  <si>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</si>
  <si>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</si>
  <si>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</si>
  <si>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</si>
  <si>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</si>
  <si>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</si>
  <si>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</si>
  <si>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</si>
  <si>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</si>
  <si>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</si>
  <si>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</si>
  <si>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</si>
  <si>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</si>
  <si>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</si>
  <si>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</si>
  <si>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</si>
  <si>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</si>
  <si>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</si>
  <si>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</si>
  <si>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</si>
  <si>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</si>
  <si>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</si>
  <si>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</si>
  <si>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</si>
  <si>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</si>
  <si>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</si>
  <si>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</si>
  <si>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</si>
  <si>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</si>
  <si>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</si>
  <si>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</si>
  <si>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</si>
  <si>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</si>
  <si>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</si>
  <si>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</si>
  <si>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</si>
  <si>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</si>
  <si>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</si>
  <si>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</si>
  <si>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</si>
  <si>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</si>
  <si>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</si>
  <si>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</si>
  <si>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</si>
  <si>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</si>
  <si>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</si>
  <si>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</si>
  <si>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</si>
  <si>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</si>
  <si>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</si>
  <si>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</si>
  <si>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</si>
  <si>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</si>
  <si>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</si>
  <si>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</si>
  <si>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</si>
  <si>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</si>
  <si>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</si>
  <si>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</si>
  <si>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</si>
  <si>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</si>
  <si>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</si>
  <si>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</si>
  <si>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</si>
  <si>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</si>
  <si>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</si>
  <si>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</si>
  <si>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</si>
  <si>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</si>
  <si>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</si>
  <si>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</si>
  <si>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</si>
  <si>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</si>
  <si>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</si>
  <si>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</si>
  <si>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</si>
  <si>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</si>
  <si>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</si>
  <si>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</si>
  <si>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</si>
  <si>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</si>
  <si>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</si>
  <si>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</si>
  <si>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</si>
  <si>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</si>
  <si>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</si>
  <si>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</si>
  <si>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</si>
  <si>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</si>
  <si>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</si>
  <si>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</si>
  <si>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</si>
  <si>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</si>
  <si>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</si>
  <si>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</si>
  <si>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</si>
  <si>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</si>
  <si>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</si>
  <si>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</si>
  <si>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</si>
  <si>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</si>
  <si>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</si>
  <si>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</si>
  <si>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</si>
  <si>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</si>
  <si>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</si>
  <si>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</si>
  <si>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</si>
  <si>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</si>
  <si>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</si>
  <si>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</si>
  <si>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</si>
  <si>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</si>
  <si>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</si>
  <si>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</si>
  <si>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</si>
  <si>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</si>
  <si>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</si>
  <si>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</si>
  <si>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</si>
  <si>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</si>
  <si>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</si>
  <si>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</si>
  <si>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</si>
  <si>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</si>
  <si>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</si>
  <si>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</si>
  <si>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</si>
  <si>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</si>
  <si>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</si>
  <si>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</si>
  <si>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</si>
  <si>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</si>
  <si>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</si>
  <si>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</si>
  <si>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</si>
  <si>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</si>
  <si>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</si>
  <si>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</si>
  <si>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</si>
  <si>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</si>
  <si>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</si>
  <si>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</si>
  <si>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</si>
  <si>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</si>
  <si>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</si>
  <si>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</si>
  <si>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</si>
  <si>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</si>
  <si>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</si>
  <si>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</si>
  <si>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</si>
  <si>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</si>
  <si>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</si>
  <si>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</si>
  <si>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</si>
  <si>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</si>
  <si>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</si>
  <si>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</si>
  <si>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</si>
  <si>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</si>
  <si>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</si>
  <si>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</si>
  <si>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</si>
  <si>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</si>
  <si>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</si>
  <si>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</si>
  <si>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</si>
  <si>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</si>
  <si>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</si>
  <si>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</si>
  <si>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</si>
  <si>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</si>
  <si>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</si>
  <si>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</si>
  <si>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</si>
  <si>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</si>
  <si>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</si>
  <si>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</si>
  <si>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</si>
  <si>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</si>
  <si>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</si>
  <si>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</si>
  <si>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</si>
  <si>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</si>
  <si>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</si>
  <si>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</si>
  <si>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</si>
  <si>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</si>
  <si>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</si>
  <si>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</si>
  <si>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</si>
  <si>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</si>
  <si>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</si>
  <si>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</si>
  <si>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</si>
  <si>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</si>
  <si>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</si>
  <si>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</si>
  <si>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</si>
  <si>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</si>
  <si>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</si>
  <si>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</si>
  <si>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</si>
  <si>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</si>
  <si>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</si>
  <si>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</si>
  <si>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</si>
  <si>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</si>
  <si>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</si>
  <si>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</si>
  <si>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</si>
  <si>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</si>
  <si>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</si>
  <si>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</si>
  <si>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</si>
  <si>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</si>
  <si>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</si>
  <si>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</si>
  <si>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</si>
  <si>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</si>
  <si>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</si>
  <si>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</si>
  <si>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</si>
  <si>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</si>
  <si>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</si>
  <si>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</si>
  <si>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</si>
  <si>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</si>
  <si>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</si>
  <si>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</si>
  <si>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</si>
  <si>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</si>
  <si>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</si>
  <si>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</si>
  <si>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</si>
  <si>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</si>
  <si>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</si>
  <si>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</si>
  <si>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</si>
  <si>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</si>
  <si>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</si>
  <si>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</si>
  <si>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</si>
  <si>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</si>
  <si>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</si>
  <si>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</si>
  <si>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</si>
  <si>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</si>
  <si>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</si>
  <si>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</si>
  <si>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</si>
  <si>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</si>
  <si>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</si>
  <si>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</si>
  <si>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</si>
  <si>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</si>
  <si>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</si>
  <si>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</si>
  <si>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</si>
  <si>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</si>
  <si>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</si>
  <si>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</si>
  <si>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</si>
  <si>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</si>
  <si>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</si>
  <si>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</si>
  <si>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</si>
  <si>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</si>
  <si>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</si>
  <si>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</si>
  <si>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</si>
  <si>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</si>
  <si>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</si>
  <si>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</si>
  <si>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</si>
  <si>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</si>
  <si>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</si>
  <si>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</si>
  <si>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</si>
  <si>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</si>
  <si>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</si>
  <si>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</si>
  <si>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</si>
  <si>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</si>
  <si>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</si>
  <si>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</si>
  <si>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</si>
  <si>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</si>
  <si>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</si>
  <si>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</si>
  <si>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</si>
  <si>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</si>
  <si>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</si>
  <si>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</si>
  <si>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</si>
  <si>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</si>
  <si>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</si>
  <si>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</si>
  <si>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</si>
  <si>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</si>
  <si>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</si>
  <si>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</si>
  <si>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</si>
  <si>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</si>
  <si>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</si>
  <si>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</si>
  <si>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</si>
  <si>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</si>
  <si>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</si>
  <si>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</si>
  <si>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</si>
  <si>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</si>
  <si>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</si>
  <si>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</si>
  <si>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</si>
  <si>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</si>
  <si>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</si>
  <si>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</si>
  <si>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</si>
  <si>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</si>
  <si>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</si>
  <si>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</si>
  <si>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</si>
  <si>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</si>
  <si>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</si>
  <si>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</si>
  <si>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</si>
  <si>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</si>
  <si>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</si>
  <si>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</si>
  <si>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</si>
  <si>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</si>
  <si>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</si>
  <si>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</si>
  <si>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</si>
  <si>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</si>
  <si>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</si>
  <si>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</si>
  <si>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</si>
  <si>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</si>
  <si>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</si>
  <si>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</si>
  <si>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</si>
  <si>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</si>
  <si>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</si>
  <si>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</si>
  <si>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</si>
  <si>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</si>
  <si>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</si>
  <si>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</si>
  <si>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</si>
  <si>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</si>
  <si>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</si>
  <si>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</si>
  <si>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</si>
  <si>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</si>
  <si>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</si>
  <si>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</si>
  <si>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</si>
  <si>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</si>
  <si>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</si>
  <si>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</si>
  <si>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</si>
  <si>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</si>
  <si>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</si>
  <si>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</si>
  <si>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</si>
  <si>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</si>
  <si>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</si>
  <si>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</si>
  <si>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</si>
  <si>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</si>
  <si>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</si>
  <si>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</si>
  <si>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</si>
  <si>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</si>
  <si>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</si>
  <si>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</si>
  <si>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</si>
  <si>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</si>
  <si>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</si>
  <si>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</si>
  <si>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</si>
  <si>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</si>
  <si>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</si>
  <si>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</si>
  <si>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</si>
  <si>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</si>
  <si>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</si>
  <si>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</si>
  <si>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</si>
  <si>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</si>
  <si>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</si>
  <si>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</si>
  <si>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</si>
  <si>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</si>
  <si>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</si>
  <si>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</si>
  <si>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</si>
  <si>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</si>
  <si>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</si>
  <si>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</si>
  <si>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</si>
  <si>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</si>
  <si>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</si>
  <si>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</si>
  <si>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</si>
  <si>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</si>
  <si>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</si>
  <si>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</si>
  <si>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</si>
  <si>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</si>
  <si>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</si>
  <si>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</si>
  <si>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</si>
  <si>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</si>
  <si>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</si>
  <si>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</si>
  <si>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</si>
  <si>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</si>
  <si>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</si>
  <si>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</si>
  <si>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</si>
  <si>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</si>
  <si>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</si>
  <si>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</si>
  <si>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</si>
  <si>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</si>
  <si>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</si>
  <si>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</si>
  <si>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</si>
  <si>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</si>
  <si>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</si>
  <si>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</si>
  <si>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</si>
  <si>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</si>
  <si>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</si>
  <si>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</si>
  <si>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</si>
  <si>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</si>
  <si>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</si>
  <si>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</si>
  <si>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</si>
  <si>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</si>
  <si>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</si>
  <si>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</si>
  <si>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</si>
  <si>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</si>
  <si>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</si>
  <si>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</si>
  <si>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</si>
  <si>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</si>
  <si>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</si>
  <si>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</si>
  <si>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</si>
  <si>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</si>
  <si>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</si>
  <si>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</si>
  <si>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</si>
  <si>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</si>
  <si>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</si>
  <si>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</si>
  <si>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</si>
  <si>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</si>
  <si>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</si>
  <si>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</si>
  <si>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</si>
  <si>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</si>
  <si>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</si>
  <si>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</si>
  <si>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</si>
  <si>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</si>
  <si>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</si>
  <si>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</si>
  <si>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</si>
  <si>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</si>
  <si>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</si>
  <si>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</si>
  <si>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</si>
  <si>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</si>
  <si>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</si>
  <si>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</si>
  <si>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</si>
  <si>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</si>
  <si>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</si>
  <si>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</si>
  <si>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</si>
  <si>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</si>
  <si>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</si>
  <si>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</si>
  <si>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</si>
  <si>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</si>
  <si>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</si>
  <si>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</si>
  <si>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</si>
  <si>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</si>
  <si>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</si>
  <si>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</si>
  <si>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</si>
  <si>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</si>
  <si>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</si>
  <si>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</si>
  <si>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</si>
  <si>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</si>
  <si>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</si>
  <si>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</si>
  <si>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</si>
  <si>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</si>
  <si>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</si>
  <si>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</si>
  <si>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</si>
  <si>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</si>
  <si>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</si>
  <si>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</si>
  <si>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</si>
  <si>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</si>
  <si>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</si>
  <si>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</si>
  <si>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</si>
  <si>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</si>
  <si>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</si>
  <si>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</si>
  <si>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</si>
  <si>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</si>
  <si>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</si>
  <si>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</si>
  <si>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</si>
  <si>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</si>
  <si>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</si>
  <si>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</si>
  <si>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</si>
  <si>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</si>
  <si>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</si>
  <si>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</si>
  <si>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</si>
  <si>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</si>
  <si>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</si>
  <si>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</si>
  <si>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</si>
  <si>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</si>
  <si>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</si>
  <si>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</si>
  <si>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</si>
  <si>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</si>
  <si>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</si>
  <si>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</si>
  <si>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</si>
  <si>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</si>
  <si>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</si>
  <si>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</si>
  <si>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</si>
  <si>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</si>
  <si>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</si>
  <si>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</si>
  <si>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</si>
  <si>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</si>
  <si>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</si>
  <si>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</si>
  <si>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</si>
  <si>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</si>
  <si>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</si>
  <si>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</si>
  <si>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</si>
  <si>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</si>
  <si>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</si>
  <si>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</si>
  <si>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</si>
  <si>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</si>
  <si>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</si>
  <si>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</si>
  <si>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</si>
  <si>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</si>
  <si>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</si>
  <si>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</si>
  <si>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</si>
  <si>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</si>
  <si>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</si>
  <si>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</si>
  <si>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</si>
  <si>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</si>
  <si>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</si>
  <si>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</si>
  <si>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</si>
  <si>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</si>
  <si>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</si>
  <si>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</si>
  <si>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</si>
  <si>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</si>
  <si>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</si>
  <si>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</si>
  <si>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</si>
  <si>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</si>
  <si>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</si>
  <si>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</si>
  <si>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</si>
  <si>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</si>
  <si>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</si>
  <si>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</si>
  <si>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</si>
  <si>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</si>
  <si>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</si>
  <si>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</si>
  <si>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</si>
  <si>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</si>
  <si>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</si>
  <si>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</si>
  <si>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</si>
  <si>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</si>
  <si>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</si>
  <si>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</si>
  <si>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</si>
  <si>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</si>
  <si>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</si>
  <si>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</si>
  <si>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</si>
  <si>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</si>
  <si>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</si>
  <si>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</si>
  <si>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</si>
  <si>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</si>
  <si>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</si>
  <si>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</si>
  <si>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</si>
  <si>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</si>
  <si>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</si>
  <si>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</si>
  <si>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</si>
  <si>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</si>
  <si>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</si>
  <si>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</si>
  <si>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</si>
  <si>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</si>
  <si>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</si>
  <si>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</si>
  <si>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</si>
  <si>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</si>
  <si>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</si>
  <si>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</si>
  <si>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</si>
  <si>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</si>
  <si>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</si>
  <si>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</si>
  <si>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</si>
  <si>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</si>
  <si>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</si>
  <si>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</si>
  <si>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</si>
  <si>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</si>
  <si>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</si>
  <si>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</si>
  <si>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</si>
  <si>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</si>
  <si>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</si>
  <si>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</si>
  <si>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</si>
  <si>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</si>
  <si>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</si>
  <si>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</si>
  <si>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</si>
  <si>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</si>
  <si>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</si>
  <si>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</si>
  <si>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</si>
  <si>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</si>
  <si>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</si>
  <si>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</si>
  <si>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</si>
  <si>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</si>
  <si>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</si>
  <si>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</si>
  <si>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</si>
  <si>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</si>
  <si>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</si>
  <si>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</si>
  <si>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</si>
  <si>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</si>
  <si>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</si>
  <si>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</si>
  <si>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</si>
  <si>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</si>
  <si>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</si>
  <si>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</si>
  <si>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</si>
  <si>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</si>
  <si>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</si>
  <si>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</si>
  <si>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</si>
  <si>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</si>
  <si>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</si>
  <si>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</si>
  <si>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</si>
  <si>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</si>
  <si>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</si>
  <si>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</si>
  <si>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</si>
  <si>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</si>
  <si>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</si>
  <si>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</si>
  <si>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</si>
  <si>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</si>
  <si>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</si>
  <si>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</si>
  <si>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</si>
  <si>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</si>
  <si>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</si>
  <si>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</si>
  <si>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</si>
  <si>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</si>
  <si>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</si>
  <si>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</si>
  <si>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</si>
  <si>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</si>
  <si>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</si>
  <si>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</si>
  <si>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</si>
  <si>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</si>
  <si>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</si>
  <si>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</si>
  <si>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</si>
  <si>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</si>
  <si>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</si>
  <si>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</si>
  <si>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</si>
  <si>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</si>
  <si>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</si>
  <si>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</si>
  <si>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</si>
  <si>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</si>
  <si>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</si>
  <si>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</si>
  <si>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</si>
  <si>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</si>
  <si>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</si>
  <si>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</si>
  <si>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</si>
  <si>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</si>
  <si>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</si>
  <si>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</si>
  <si>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</si>
  <si>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</si>
  <si>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</si>
  <si>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</si>
  <si>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</si>
  <si>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</si>
  <si>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</si>
  <si>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</si>
  <si>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</si>
  <si>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</si>
  <si>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</si>
  <si>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</si>
  <si>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</si>
  <si>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</si>
  <si>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</si>
  <si>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</si>
  <si>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</si>
  <si>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</si>
  <si>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</si>
  <si>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</si>
  <si>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</si>
  <si>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</si>
  <si>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</si>
  <si>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</si>
  <si>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</si>
  <si>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</si>
  <si>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</si>
  <si>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</si>
  <si>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</si>
  <si>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</si>
  <si>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</si>
  <si>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</si>
  <si>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</si>
  <si>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</si>
  <si>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</si>
  <si>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</si>
  <si>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</si>
  <si>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</si>
  <si>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</si>
  <si>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</si>
  <si>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</si>
  <si>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</si>
  <si>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</si>
  <si>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</si>
  <si>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</si>
  <si>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</si>
  <si>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</si>
  <si>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</si>
  <si>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</si>
  <si>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</si>
  <si>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</si>
  <si>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</si>
  <si>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</si>
  <si>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</si>
  <si>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</si>
  <si>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</si>
  <si>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</si>
  <si>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</si>
  <si>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</si>
  <si>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</si>
  <si>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</si>
  <si>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</si>
  <si>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</si>
  <si>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</si>
  <si>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</si>
  <si>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</si>
  <si>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</si>
  <si>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</si>
  <si>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</si>
  <si>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</si>
  <si>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</si>
  <si>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</si>
  <si>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</si>
  <si>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</si>
  <si>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</si>
  <si>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</si>
  <si>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</si>
  <si>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</si>
  <si>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</si>
  <si>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</si>
  <si>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</si>
  <si>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</si>
  <si>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</si>
  <si>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</si>
  <si>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</si>
  <si>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</si>
  <si>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</si>
  <si>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</si>
  <si>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</si>
  <si>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</si>
  <si>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</si>
  <si>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</si>
  <si>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</si>
  <si>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</si>
  <si>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</si>
  <si>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</si>
  <si>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</si>
  <si>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</si>
  <si>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</si>
  <si>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</si>
  <si>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</si>
  <si>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</si>
  <si>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</si>
  <si>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</si>
  <si>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</si>
  <si>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</si>
  <si>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</si>
  <si>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</si>
  <si>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</si>
  <si>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</si>
  <si>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</si>
  <si>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</si>
  <si>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</si>
  <si>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</si>
  <si>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</si>
  <si>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</si>
  <si>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</si>
  <si>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</si>
  <si>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</si>
  <si>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</si>
  <si>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</si>
  <si>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</si>
  <si>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</si>
  <si>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</si>
  <si>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</si>
  <si>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</si>
  <si>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</si>
  <si>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</si>
  <si>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</si>
  <si>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</si>
  <si>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</si>
  <si>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</si>
  <si>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</si>
  <si>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</si>
  <si>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</si>
  <si>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</si>
  <si>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</si>
  <si>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</si>
  <si>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</si>
  <si>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</si>
  <si>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</si>
  <si>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</si>
  <si>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</si>
  <si>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</si>
  <si>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</si>
  <si>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</si>
  <si>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</si>
  <si>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</si>
  <si>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</si>
  <si>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</si>
  <si>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</si>
  <si>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</si>
  <si>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</si>
  <si>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</si>
  <si>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</si>
  <si>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</si>
  <si>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</si>
  <si>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</si>
  <si>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</si>
  <si>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</si>
  <si>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</si>
  <si>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</si>
  <si>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</si>
  <si>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</si>
  <si>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</si>
  <si>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</si>
  <si>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</si>
  <si>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</si>
  <si>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</si>
  <si>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</si>
  <si>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</si>
  <si>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</si>
  <si>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</si>
  <si>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</si>
  <si>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</si>
  <si>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</si>
  <si>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</si>
  <si>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</si>
  <si>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</si>
  <si>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</si>
  <si>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</si>
  <si>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</si>
  <si>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</si>
  <si>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</si>
  <si>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</si>
  <si>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</si>
  <si>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</si>
  <si>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</si>
  <si>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</si>
  <si>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</si>
  <si>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</si>
  <si>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</si>
  <si>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</si>
  <si>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</si>
  <si>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</si>
  <si>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</si>
  <si>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</si>
  <si>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</si>
  <si>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</si>
  <si>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</si>
  <si>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</si>
  <si>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</si>
  <si>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</si>
  <si>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</si>
  <si>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</si>
  <si>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</si>
  <si>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</si>
  <si>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</si>
  <si>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</si>
  <si>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</si>
  <si>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</si>
  <si>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</si>
  <si>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</si>
  <si>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</si>
  <si>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</si>
  <si>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</si>
  <si>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</si>
  <si>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</si>
  <si>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</si>
  <si>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</si>
  <si>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</si>
  <si>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</si>
  <si>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</si>
  <si>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</si>
  <si>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</si>
  <si>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</si>
  <si>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</si>
  <si>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</si>
  <si>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</si>
  <si>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</si>
  <si>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</si>
  <si>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</si>
  <si>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</si>
  <si>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</si>
  <si>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</si>
  <si>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</si>
  <si>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</si>
  <si>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</si>
  <si>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</si>
  <si>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</si>
  <si>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</si>
  <si>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</si>
  <si>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</si>
  <si>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</si>
  <si>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</si>
  <si>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</si>
  <si>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</si>
  <si>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</si>
  <si>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</si>
  <si>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</si>
  <si>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</si>
  <si>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</si>
  <si>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</si>
  <si>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</si>
  <si>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</si>
  <si>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</si>
  <si>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</si>
  <si>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</si>
  <si>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</si>
  <si>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</si>
  <si>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</si>
  <si>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</si>
  <si>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</si>
  <si>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</si>
  <si>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</si>
  <si>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</si>
  <si>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</si>
  <si>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</si>
  <si>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</si>
  <si>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</si>
  <si>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</si>
  <si>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</si>
  <si>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</si>
  <si>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</si>
  <si>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</si>
  <si>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</si>
  <si>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</si>
  <si>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</si>
  <si>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</si>
  <si>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</si>
  <si>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</si>
  <si>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</si>
  <si>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</si>
  <si>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</si>
  <si>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</si>
  <si>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</si>
  <si>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</si>
  <si>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</si>
  <si>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</si>
  <si>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</si>
  <si>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</si>
  <si>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</si>
  <si>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</si>
  <si>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</si>
  <si>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</si>
  <si>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</si>
  <si>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</si>
  <si>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</si>
  <si>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</si>
  <si>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</si>
  <si>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</si>
  <si>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</si>
  <si>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</si>
  <si>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</si>
  <si>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</si>
  <si>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</si>
  <si>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</si>
  <si>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</si>
  <si>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</si>
  <si>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</si>
  <si>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</si>
  <si>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</si>
  <si>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</si>
  <si>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</si>
  <si>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</si>
  <si>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</si>
  <si>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</si>
  <si>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</si>
  <si>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</si>
  <si>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</si>
  <si>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</si>
  <si>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</si>
  <si>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</si>
  <si>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</si>
  <si>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</si>
  <si>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</si>
  <si>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</si>
  <si>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</si>
  <si>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</si>
  <si>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</si>
  <si>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</si>
  <si>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</si>
  <si>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</si>
  <si>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</si>
  <si>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</si>
  <si>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</si>
  <si>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</si>
  <si>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</si>
  <si>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</si>
  <si>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</si>
  <si>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</si>
  <si>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</si>
  <si>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</si>
  <si>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</si>
  <si>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</si>
  <si>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</si>
  <si>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</si>
  <si>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</si>
  <si>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</si>
  <si>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</si>
  <si>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</si>
  <si>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</si>
  <si>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</si>
  <si>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</si>
  <si>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</si>
  <si>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</si>
  <si>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</si>
  <si>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</si>
  <si>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</si>
  <si>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</si>
  <si>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</si>
  <si>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</si>
  <si>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</si>
  <si>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</si>
  <si>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</si>
  <si>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</si>
  <si>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</si>
  <si>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</si>
  <si>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</si>
  <si>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</si>
  <si>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</si>
  <si>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</si>
  <si>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</si>
  <si>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</si>
  <si>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</si>
  <si>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</si>
  <si>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</si>
  <si>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</si>
  <si>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</si>
  <si>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</si>
  <si>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</si>
  <si>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</si>
  <si>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</si>
  <si>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</si>
  <si>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</si>
  <si>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</si>
  <si>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</si>
  <si>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</si>
  <si>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</si>
  <si>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</si>
  <si>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</si>
  <si>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</si>
  <si>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</si>
  <si>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</si>
  <si>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</si>
  <si>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</si>
  <si>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</si>
  <si>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</si>
  <si>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</si>
  <si>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</si>
  <si>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</si>
  <si>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</si>
  <si>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</si>
  <si>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</si>
  <si>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</si>
  <si>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</si>
  <si>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</si>
  <si>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</si>
  <si>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</si>
  <si>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</si>
  <si>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</si>
  <si>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</si>
  <si>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</si>
  <si>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</si>
  <si>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</si>
  <si>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</si>
  <si>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</si>
  <si>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</si>
  <si>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</si>
  <si>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</si>
  <si>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</si>
  <si>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</si>
  <si>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</si>
  <si>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</si>
  <si>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</si>
  <si>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</si>
  <si>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</si>
  <si>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</si>
  <si>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</si>
  <si>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</si>
  <si>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</si>
  <si>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</si>
  <si>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</si>
  <si>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</si>
  <si>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</si>
  <si>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</si>
  <si>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</si>
  <si>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</si>
  <si>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</si>
  <si>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</si>
  <si>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</si>
  <si>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</si>
  <si>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</si>
  <si>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</si>
  <si>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</si>
  <si>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</si>
  <si>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</si>
  <si>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</si>
  <si>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</si>
  <si>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</si>
  <si>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</si>
  <si>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</si>
  <si>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</si>
  <si>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</si>
  <si>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</si>
  <si>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</si>
  <si>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</si>
  <si>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</si>
  <si>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</si>
  <si>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</si>
  <si>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</si>
  <si>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</si>
  <si>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</si>
  <si>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</si>
  <si>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</si>
  <si>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</si>
  <si>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</si>
  <si>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</si>
  <si>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</si>
  <si>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</si>
  <si>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</si>
  <si>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</si>
  <si>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</si>
  <si>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</si>
  <si>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</si>
  <si>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</si>
  <si>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</si>
  <si>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</si>
  <si>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</si>
  <si>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</si>
  <si>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</si>
  <si>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</si>
  <si>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</si>
  <si>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</si>
  <si>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</si>
  <si>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</si>
  <si>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</si>
  <si>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</si>
  <si>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</si>
  <si>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</si>
  <si>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</si>
  <si>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</si>
  <si>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</si>
  <si>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</si>
  <si>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</si>
  <si>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</si>
  <si>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</si>
  <si>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</si>
  <si>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</si>
  <si>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</si>
  <si>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</si>
  <si>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</si>
  <si>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</si>
  <si>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</si>
  <si>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</si>
  <si>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</si>
  <si>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</si>
  <si>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</si>
  <si>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</si>
  <si>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</si>
  <si>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</si>
  <si>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</si>
  <si>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</si>
  <si>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</si>
  <si>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</si>
  <si>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</si>
  <si>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</si>
  <si>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</si>
  <si>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</si>
  <si>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</si>
  <si>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</si>
  <si>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</si>
  <si>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</si>
  <si>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</si>
  <si>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</si>
  <si>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</si>
  <si>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</si>
  <si>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</si>
  <si>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</si>
  <si>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</si>
  <si>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</si>
  <si>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</si>
  <si>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</si>
  <si>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</si>
  <si>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</si>
  <si>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</si>
  <si>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</si>
  <si>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</si>
  <si>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</si>
  <si>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</si>
  <si>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</si>
  <si>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</si>
  <si>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</si>
  <si>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</si>
  <si>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</si>
  <si>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</si>
  <si>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</si>
  <si>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</si>
  <si>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</si>
  <si>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</si>
  <si>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</si>
  <si>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</si>
  <si>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</si>
  <si>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</si>
  <si>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</si>
  <si>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</si>
  <si>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</si>
  <si>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</si>
  <si>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</si>
  <si>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</si>
  <si>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</si>
  <si>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</si>
  <si>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</si>
  <si>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</si>
  <si>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</si>
  <si>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</si>
  <si>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</si>
  <si>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</si>
  <si>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</si>
  <si>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</si>
  <si>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</si>
  <si>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</si>
  <si>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</si>
  <si>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</si>
  <si>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</si>
  <si>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</si>
  <si>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</si>
  <si>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</si>
  <si>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</si>
  <si>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</si>
  <si>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</si>
  <si>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</si>
  <si>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</si>
  <si>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</si>
  <si>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</si>
  <si>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</si>
  <si>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</si>
  <si>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</si>
  <si>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</si>
  <si>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</si>
  <si>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</si>
  <si>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</si>
  <si>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</si>
  <si>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</si>
  <si>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</si>
  <si>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</si>
  <si>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</si>
  <si>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</si>
  <si>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</si>
  <si>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</si>
  <si>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</si>
  <si>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</si>
  <si>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</si>
  <si>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</si>
  <si>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</si>
  <si>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</si>
  <si>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</si>
  <si>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</si>
  <si>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</si>
  <si>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</si>
  <si>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</si>
  <si>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</si>
  <si>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</si>
  <si>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</si>
  <si>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</si>
  <si>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</si>
  <si>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</si>
  <si>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</si>
  <si>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</si>
  <si>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</si>
  <si>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</si>
  <si>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</si>
  <si>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</si>
  <si>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</si>
  <si>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</si>
  <si>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</si>
  <si>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</si>
  <si>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</si>
  <si>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</si>
  <si>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</si>
  <si>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</si>
  <si>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</si>
  <si>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</si>
  <si>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</si>
  <si>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</si>
  <si>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</si>
  <si>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</si>
  <si>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</si>
  <si>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</si>
  <si>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</si>
  <si>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</si>
  <si>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</si>
  <si>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</si>
  <si>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</si>
  <si>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</si>
  <si>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</si>
  <si>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</si>
  <si>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</si>
  <si>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</si>
  <si>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</si>
  <si>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</si>
  <si>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</si>
  <si>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</si>
  <si>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</si>
  <si>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</si>
  <si>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</si>
  <si>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</si>
  <si>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</si>
  <si>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</si>
  <si>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</si>
  <si>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</si>
  <si>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</si>
  <si>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</si>
  <si>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</si>
  <si>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</si>
  <si>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</si>
  <si>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</si>
  <si>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</si>
  <si>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</si>
  <si>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</si>
  <si>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</si>
  <si>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</si>
  <si>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</si>
  <si>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</si>
  <si>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</si>
  <si>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</si>
  <si>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</si>
  <si>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</si>
  <si>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</si>
  <si>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</si>
  <si>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</si>
  <si>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</si>
  <si>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</si>
  <si>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</si>
  <si>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</si>
  <si>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</si>
  <si>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</si>
  <si>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</si>
  <si>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</si>
  <si>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</si>
  <si>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</si>
  <si>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</si>
  <si>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</si>
  <si>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</si>
  <si>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</si>
  <si>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</si>
  <si>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</si>
  <si>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</si>
  <si>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</si>
  <si>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</si>
  <si>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</si>
  <si>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</si>
  <si>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</si>
  <si>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</si>
  <si>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</si>
  <si>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</si>
  <si>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</si>
  <si>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</si>
  <si>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</si>
  <si>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</si>
  <si>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</si>
  <si>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</si>
  <si>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</si>
  <si>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</si>
  <si>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</si>
  <si>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</si>
  <si>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</si>
  <si>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</si>
  <si>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</si>
  <si>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</si>
  <si>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</si>
  <si>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</si>
  <si>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</si>
  <si>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</si>
  <si>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</si>
  <si>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</si>
  <si>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</si>
  <si>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</si>
  <si>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</si>
  <si>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</si>
  <si>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</si>
  <si>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</si>
  <si>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</si>
  <si>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</si>
  <si>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</si>
  <si>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</si>
  <si>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</si>
  <si>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</si>
  <si>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</si>
  <si>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</si>
  <si>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</si>
  <si>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</si>
  <si>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</si>
  <si>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</si>
  <si>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</si>
  <si>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</si>
  <si>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</si>
  <si>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</si>
  <si>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</si>
  <si>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</si>
  <si>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</si>
  <si>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</si>
  <si>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</si>
  <si>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</si>
  <si>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</si>
  <si>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</si>
  <si>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</si>
  <si>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</si>
  <si>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</si>
  <si>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</si>
  <si>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</si>
  <si>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</si>
  <si>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</si>
  <si>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</si>
  <si>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</si>
  <si>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</si>
  <si>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</si>
  <si>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</si>
  <si>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</si>
  <si>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</si>
  <si>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</si>
  <si>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</si>
  <si>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</si>
  <si>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</si>
  <si>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</si>
  <si>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</si>
  <si>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</si>
  <si>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</si>
  <si>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</si>
  <si>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</si>
  <si>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</si>
  <si>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</si>
  <si>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</si>
  <si>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</si>
  <si>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</si>
  <si>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</si>
  <si>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</si>
  <si>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</si>
  <si>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</si>
  <si>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</si>
  <si>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</si>
  <si>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</si>
  <si>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</si>
  <si>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</si>
  <si>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</si>
  <si>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</si>
  <si>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</si>
  <si>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</si>
  <si>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</si>
  <si>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</si>
  <si>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</si>
  <si>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</si>
  <si>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</si>
  <si>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</si>
  <si>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</si>
  <si>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</si>
  <si>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</si>
  <si>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</si>
  <si>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</si>
  <si>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</si>
  <si>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</si>
  <si>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</si>
  <si>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</si>
  <si>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</si>
  <si>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</si>
  <si>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</si>
  <si>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</si>
  <si>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</si>
  <si>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</si>
  <si>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</si>
  <si>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</si>
  <si>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</si>
  <si>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</si>
  <si>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</si>
  <si>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</si>
  <si>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</si>
  <si>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</si>
  <si>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</si>
  <si>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</si>
  <si>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</si>
  <si>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</si>
  <si>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</si>
  <si>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</si>
  <si>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</si>
  <si>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</si>
  <si>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</si>
  <si>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</si>
  <si>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</si>
  <si>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</si>
  <si>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</si>
  <si>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</si>
  <si>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</si>
  <si>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</si>
  <si>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</si>
  <si>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</si>
  <si>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</si>
  <si>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</si>
  <si>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</si>
  <si>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</si>
  <si>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</si>
  <si>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</si>
  <si>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</si>
  <si>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</si>
  <si>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</si>
  <si>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</si>
  <si>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</si>
  <si>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</si>
  <si>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</si>
  <si>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</si>
  <si>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</si>
  <si>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</si>
  <si>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</si>
  <si>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</si>
  <si>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</si>
  <si>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</si>
  <si>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</si>
  <si>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</si>
  <si>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</si>
  <si>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</si>
  <si>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</si>
  <si>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</si>
  <si>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</si>
  <si>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</si>
  <si>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</si>
  <si>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</si>
  <si>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</si>
  <si>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</si>
  <si>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</si>
  <si>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</si>
  <si>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</si>
  <si>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</si>
  <si>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</si>
  <si>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</si>
  <si>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</si>
  <si>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</si>
  <si>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</si>
  <si>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</si>
  <si>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</si>
  <si>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</si>
  <si>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</si>
  <si>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</si>
  <si>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</si>
  <si>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</si>
  <si>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</si>
  <si>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</si>
  <si>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</si>
  <si>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</si>
  <si>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</si>
  <si>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</si>
  <si>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</si>
  <si>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</si>
  <si>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</si>
  <si>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</si>
  <si>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</si>
  <si>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</si>
  <si>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</si>
  <si>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</si>
  <si>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</si>
  <si>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</si>
  <si>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</si>
  <si>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</si>
  <si>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</si>
  <si>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</si>
  <si>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</si>
  <si>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</si>
  <si>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</si>
  <si>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</si>
  <si>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</si>
  <si>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</si>
  <si>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</si>
  <si>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</si>
  <si>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</si>
  <si>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</si>
  <si>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</si>
  <si>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</si>
  <si>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</si>
  <si>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</si>
  <si>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</si>
  <si>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</si>
  <si>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</si>
  <si>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</si>
  <si>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</si>
  <si>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</si>
  <si>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</si>
  <si>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</si>
  <si>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</si>
  <si>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</si>
  <si>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</si>
  <si>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</si>
  <si>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</si>
  <si>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</si>
  <si>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</si>
  <si>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</si>
  <si>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</si>
  <si>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</si>
  <si>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</si>
  <si>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</si>
  <si>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</si>
  <si>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</si>
  <si>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</si>
  <si>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</si>
  <si>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</si>
  <si>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</si>
  <si>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</si>
  <si>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</si>
  <si>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</si>
  <si>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</si>
  <si>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</si>
  <si>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</si>
  <si>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</si>
  <si>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</si>
  <si>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</si>
  <si>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</si>
  <si>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</si>
  <si>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</si>
  <si>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</si>
  <si>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</si>
  <si>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</si>
  <si>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</si>
  <si>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</si>
  <si>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</si>
  <si>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</si>
  <si>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</si>
  <si>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</si>
  <si>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</si>
  <si>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</si>
  <si>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</si>
  <si>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</si>
  <si>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</si>
  <si>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</si>
  <si>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</si>
  <si>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</si>
  <si>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</si>
  <si>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</si>
  <si>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</si>
  <si>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</si>
  <si>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</si>
  <si>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</si>
  <si>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</si>
  <si>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</si>
  <si>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</si>
  <si>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</si>
  <si>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</si>
  <si>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</si>
  <si>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</si>
  <si>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</si>
  <si>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</si>
  <si>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</si>
  <si>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</si>
  <si>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</si>
  <si>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</si>
  <si>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</si>
  <si>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</si>
  <si>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</si>
  <si>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</si>
  <si>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</si>
  <si>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</si>
  <si>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</si>
  <si>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</si>
  <si>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</si>
  <si>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</si>
  <si>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</si>
  <si>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</si>
  <si>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</si>
  <si>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</si>
  <si>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</si>
  <si>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</si>
  <si>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</si>
  <si>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</si>
  <si>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</si>
  <si>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</si>
  <si>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</si>
  <si>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</si>
  <si>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</si>
  <si>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</si>
  <si>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</si>
  <si>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</si>
  <si>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</si>
  <si>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</si>
  <si>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</si>
  <si>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</si>
  <si>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</si>
  <si>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</si>
  <si>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</si>
  <si>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</si>
  <si>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</si>
  <si>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</si>
  <si>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</si>
  <si>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</si>
  <si>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</si>
  <si>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</si>
  <si>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</si>
  <si>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</si>
  <si>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</si>
  <si>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</si>
  <si>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</si>
  <si>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</si>
  <si>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</si>
  <si>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</si>
  <si>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</si>
  <si>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</si>
  <si>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</si>
  <si>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</si>
  <si>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</si>
  <si>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</si>
  <si>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</si>
  <si>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</si>
  <si>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</si>
  <si>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</si>
  <si>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</si>
  <si>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</si>
  <si>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</si>
  <si>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</si>
  <si>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</si>
  <si>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</si>
  <si>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</si>
  <si>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</si>
  <si>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</si>
  <si>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</si>
  <si>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</si>
  <si>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</si>
  <si>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</si>
  <si>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</si>
  <si>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</si>
  <si>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</si>
  <si>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</si>
  <si>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</si>
  <si>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</si>
  <si>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</si>
  <si>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</si>
  <si>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</si>
  <si>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</si>
  <si>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</si>
  <si>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</si>
  <si>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</si>
  <si>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</si>
  <si>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</si>
  <si>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</si>
  <si>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</si>
  <si>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</si>
  <si>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</si>
  <si>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</si>
  <si>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</si>
  <si>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</si>
  <si>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</si>
  <si>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</si>
  <si>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</si>
  <si>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</si>
  <si>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</si>
  <si>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</si>
  <si>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</si>
  <si>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</si>
  <si>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</si>
  <si>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</si>
  <si>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</si>
  <si>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</si>
  <si>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</si>
  <si>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</si>
  <si>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</si>
  <si>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</si>
  <si>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</si>
  <si>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</si>
  <si>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</si>
  <si>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</si>
  <si>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</si>
  <si>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</si>
  <si>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</si>
  <si>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</si>
  <si>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</si>
  <si>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</si>
  <si>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</si>
  <si>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</si>
  <si>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</si>
  <si>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</si>
  <si>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</si>
  <si>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</si>
  <si>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</si>
  <si>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</si>
  <si>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</si>
  <si>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</si>
  <si>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</si>
  <si>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</si>
  <si>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</si>
  <si>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</si>
  <si>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</si>
  <si>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</si>
  <si>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</si>
  <si>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</si>
  <si>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</si>
  <si>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</si>
  <si>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</si>
  <si>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</si>
  <si>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</si>
  <si>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</si>
  <si>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</si>
  <si>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</si>
  <si>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</si>
  <si>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</si>
  <si>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</si>
  <si>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</si>
  <si>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</si>
  <si>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</si>
  <si>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</si>
  <si>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</si>
  <si>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</si>
  <si>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</si>
  <si>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</si>
  <si>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</si>
  <si>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</si>
  <si>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</si>
  <si>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</si>
  <si>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</si>
  <si>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</si>
  <si>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</si>
  <si>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</si>
  <si>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</si>
  <si>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</si>
  <si>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</si>
  <si>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</si>
  <si>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</si>
  <si>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</si>
  <si>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</si>
  <si>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</si>
  <si>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</si>
  <si>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</si>
  <si>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</si>
  <si>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</si>
  <si>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</si>
  <si>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</si>
  <si>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</si>
  <si>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</si>
  <si>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</si>
  <si>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</si>
  <si>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</si>
  <si>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</si>
  <si>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</si>
  <si>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</si>
  <si>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</si>
  <si>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</si>
  <si>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</si>
  <si>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</si>
  <si>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</si>
  <si>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</si>
  <si>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</si>
  <si>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</si>
  <si>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</si>
  <si>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</si>
  <si>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</si>
  <si>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</si>
  <si>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</si>
  <si>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</si>
  <si>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</si>
  <si>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</si>
  <si>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</si>
  <si>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</si>
  <si>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</si>
  <si>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</si>
  <si>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</si>
  <si>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</si>
  <si>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</si>
  <si>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</si>
  <si>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</si>
  <si>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</si>
  <si>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</si>
  <si>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</si>
  <si>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</si>
  <si>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</si>
  <si>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</si>
  <si>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</si>
  <si>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</si>
  <si>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</si>
  <si>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</si>
  <si>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</si>
  <si>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</si>
  <si>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</si>
  <si>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</si>
  <si>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</si>
  <si>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</si>
  <si>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</si>
  <si>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</si>
  <si>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</si>
  <si>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</si>
  <si>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</si>
  <si>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</si>
  <si>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</si>
  <si>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</si>
  <si>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</si>
  <si>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</si>
  <si>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</si>
  <si>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</si>
  <si>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</si>
  <si>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</si>
  <si>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</si>
  <si>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</si>
  <si>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</si>
  <si>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</si>
  <si>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</si>
  <si>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</si>
  <si>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</si>
  <si>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</si>
  <si>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</si>
  <si>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</si>
  <si>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</si>
  <si>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</si>
  <si>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</si>
  <si>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</si>
  <si>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</si>
  <si>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</si>
  <si>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</si>
  <si>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</si>
  <si>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</si>
  <si>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</si>
  <si>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</si>
  <si>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</si>
  <si>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</si>
  <si>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</si>
  <si>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</si>
  <si>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</si>
  <si>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</si>
  <si>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</si>
  <si>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</si>
  <si>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</si>
  <si>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</si>
  <si>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</si>
  <si>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</si>
  <si>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</si>
  <si>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</si>
  <si>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</si>
  <si>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</si>
  <si>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</si>
  <si>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</si>
  <si>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</si>
  <si>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</si>
  <si>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</si>
  <si>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</si>
  <si>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</si>
  <si>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</si>
  <si>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</si>
  <si>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</si>
  <si>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</si>
  <si>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</si>
  <si>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</si>
  <si>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</si>
  <si>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</si>
  <si>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</si>
  <si>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</si>
  <si>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</si>
  <si>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</si>
  <si>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</si>
  <si>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</si>
  <si>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</si>
  <si>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</si>
  <si>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</si>
  <si>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</si>
  <si>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</si>
  <si>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</si>
  <si>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</si>
  <si>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</si>
  <si>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</si>
  <si>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</si>
  <si>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</si>
  <si>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</si>
  <si>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</si>
  <si>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</si>
  <si>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</si>
  <si>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</si>
  <si>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</si>
  <si>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</si>
  <si>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</si>
  <si>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</si>
  <si>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</si>
  <si>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</si>
  <si>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</si>
  <si>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</si>
  <si>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</si>
  <si>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</si>
  <si>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</si>
  <si>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</si>
  <si>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</si>
  <si>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</si>
  <si>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</si>
  <si>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</si>
  <si>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</si>
  <si>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</si>
  <si>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</si>
  <si>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</si>
  <si>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</si>
  <si>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</si>
  <si>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</si>
  <si>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</si>
  <si>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</si>
  <si>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</si>
  <si>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</si>
  <si>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</si>
  <si>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</si>
  <si>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</si>
  <si>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</si>
  <si>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</si>
  <si>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</si>
  <si>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</si>
  <si>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</si>
  <si>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</si>
  <si>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</si>
  <si>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</si>
  <si>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</si>
  <si>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</si>
  <si>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</si>
  <si>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</si>
  <si>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</si>
  <si>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</si>
  <si>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</si>
  <si>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</si>
  <si>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</si>
  <si>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</si>
  <si>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</si>
  <si>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</si>
  <si>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</si>
  <si>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</si>
  <si>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</si>
  <si>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</si>
  <si>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</si>
  <si>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</si>
  <si>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</si>
  <si>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</si>
  <si>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</si>
  <si>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</si>
  <si>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</si>
  <si>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</si>
  <si>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</si>
  <si>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</si>
  <si>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</si>
  <si>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</si>
  <si>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</si>
  <si>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</si>
  <si>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</si>
  <si>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</si>
  <si>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</si>
  <si>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</si>
  <si>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</si>
  <si>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</si>
  <si>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</si>
  <si>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</si>
  <si>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</si>
  <si>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</si>
  <si>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</si>
  <si>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</si>
  <si>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</si>
  <si>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</si>
  <si>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</si>
  <si>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</si>
  <si>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</si>
  <si>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</si>
  <si>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</si>
  <si>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</si>
  <si>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</si>
  <si>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</si>
  <si>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</si>
  <si>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</si>
  <si>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</si>
  <si>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</si>
  <si>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</si>
  <si>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</si>
  <si>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</si>
  <si>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</si>
  <si>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</si>
  <si>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</si>
  <si>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</si>
  <si>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</si>
  <si>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</si>
  <si>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</si>
  <si>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</si>
  <si>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</si>
  <si>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</si>
  <si>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</si>
  <si>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</si>
  <si>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</si>
  <si>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</si>
  <si>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</si>
  <si>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</si>
  <si>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</si>
  <si>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</si>
  <si>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</si>
  <si>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</si>
  <si>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</si>
  <si>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</si>
  <si>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</si>
  <si>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</si>
  <si>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</si>
  <si>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</si>
  <si>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</si>
  <si>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</si>
  <si>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</si>
  <si>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</si>
  <si>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</si>
  <si>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</si>
  <si>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</si>
  <si>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</si>
  <si>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</si>
  <si>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</si>
  <si>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</si>
  <si>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</si>
  <si>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</si>
  <si>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</si>
  <si>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</si>
  <si>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</si>
  <si>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</si>
  <si>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</si>
  <si>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</si>
  <si>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</si>
  <si>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</si>
  <si>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</si>
  <si>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</si>
  <si>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</si>
  <si>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</si>
  <si>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</si>
  <si>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</si>
  <si>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</si>
  <si>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</si>
  <si>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</si>
  <si>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</si>
  <si>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</si>
  <si>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</si>
  <si>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</si>
  <si>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</si>
  <si>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</si>
  <si>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</si>
  <si>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</si>
  <si>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</si>
  <si>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</si>
  <si>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</si>
  <si>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</si>
  <si>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</si>
  <si>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</si>
  <si>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</si>
  <si>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</si>
  <si>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</si>
  <si>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</si>
  <si>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</si>
  <si>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</si>
  <si>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</si>
  <si>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</si>
  <si>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</si>
  <si>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</si>
  <si>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</si>
  <si>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</si>
  <si>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</si>
  <si>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</si>
  <si>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</si>
  <si>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</si>
  <si>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</si>
  <si>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</si>
  <si>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</si>
  <si>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</si>
  <si>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</si>
  <si>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</si>
  <si>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</si>
  <si>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</si>
  <si>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</si>
  <si>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</si>
  <si>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</si>
  <si>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</si>
  <si>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</si>
  <si>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</si>
  <si>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</si>
  <si>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</si>
  <si>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</si>
  <si>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</si>
  <si>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</si>
  <si>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</si>
  <si>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</si>
  <si>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</si>
  <si>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</si>
  <si>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</si>
  <si>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</si>
  <si>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</si>
  <si>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</si>
  <si>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</si>
  <si>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</si>
  <si>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</si>
  <si>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</si>
  <si>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</si>
  <si>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</si>
  <si>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</si>
  <si>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</si>
  <si>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</si>
  <si>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</si>
  <si>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</si>
  <si>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</si>
  <si>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</si>
  <si>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</si>
  <si>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</si>
  <si>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</si>
  <si>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</si>
  <si>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</si>
  <si>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</si>
  <si>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</si>
  <si>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</si>
  <si>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</si>
  <si>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</si>
  <si>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</si>
  <si>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</si>
  <si>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</si>
  <si>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</si>
  <si>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</si>
  <si>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</si>
  <si>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</si>
  <si>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</si>
  <si>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</si>
  <si>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</si>
  <si>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</si>
  <si>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</si>
  <si>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</si>
  <si>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</si>
  <si>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</si>
  <si>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</si>
  <si>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</si>
  <si>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</si>
  <si>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</si>
  <si>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</si>
  <si>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</si>
  <si>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</si>
  <si>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</si>
  <si>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</si>
  <si>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</si>
  <si>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</si>
  <si>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</si>
  <si>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</si>
  <si>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</si>
  <si>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</si>
  <si>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</si>
  <si>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</si>
  <si>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</si>
  <si>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</si>
  <si>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</si>
  <si>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</si>
  <si>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</si>
  <si>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</si>
  <si>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</si>
  <si>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</si>
  <si>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</si>
  <si>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</si>
  <si>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</si>
  <si>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</si>
  <si>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</si>
  <si>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</si>
  <si>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</si>
  <si>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</si>
  <si>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</si>
  <si>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</si>
  <si>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</si>
  <si>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</si>
  <si>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</si>
  <si>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</si>
  <si>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</si>
  <si>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</si>
  <si>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</si>
  <si>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</si>
  <si>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</si>
  <si>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</si>
  <si>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</si>
  <si>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</si>
  <si>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</si>
  <si>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</si>
  <si>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</si>
  <si>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</si>
  <si>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</si>
  <si>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</si>
  <si>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</si>
  <si>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</si>
  <si>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</si>
  <si>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</si>
  <si>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</si>
  <si>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</si>
  <si>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</si>
  <si>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</si>
  <si>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</si>
  <si>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</si>
  <si>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</si>
  <si>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</si>
  <si>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</si>
  <si>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</si>
  <si>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</si>
  <si>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</si>
  <si>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</si>
  <si>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</si>
  <si>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</si>
  <si>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</si>
  <si>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</si>
  <si>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</si>
  <si>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</si>
  <si>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</si>
  <si>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</si>
  <si>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</si>
  <si>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</si>
  <si>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</si>
  <si>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</si>
  <si>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</si>
  <si>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</si>
  <si>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</si>
  <si>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</si>
  <si>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</si>
  <si>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</si>
  <si>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</si>
  <si>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</si>
  <si>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</si>
  <si>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</si>
  <si>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</si>
  <si>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</si>
  <si>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</si>
  <si>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</si>
  <si>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</si>
  <si>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</si>
  <si>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</si>
  <si>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</si>
  <si>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</si>
  <si>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</si>
  <si>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</si>
  <si>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</si>
  <si>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</si>
  <si>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</si>
  <si>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</si>
  <si>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</si>
  <si>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</si>
  <si>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</si>
  <si>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</si>
  <si>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</si>
  <si>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</si>
  <si>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</si>
  <si>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</si>
  <si>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</si>
  <si>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</si>
  <si>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</si>
  <si>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</si>
  <si>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</si>
  <si>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</si>
  <si>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</si>
  <si>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</si>
  <si>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</si>
  <si>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</si>
  <si>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</si>
  <si>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</si>
  <si>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</si>
  <si>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</si>
  <si>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</si>
  <si>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</si>
  <si>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</si>
  <si>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</si>
  <si>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</si>
  <si>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</si>
  <si>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</si>
  <si>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</si>
  <si>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</si>
  <si>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</si>
  <si>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</si>
  <si>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</si>
  <si>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</si>
  <si>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</si>
  <si>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</si>
  <si>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</si>
  <si>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</si>
  <si>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</si>
  <si>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</si>
  <si>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</si>
  <si>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</si>
  <si>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</si>
  <si>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</si>
  <si>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</si>
  <si>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</si>
  <si>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</si>
  <si>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</si>
  <si>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</si>
  <si>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</si>
  <si>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</si>
  <si>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</si>
  <si>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</si>
  <si>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</si>
  <si>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</si>
  <si>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</si>
  <si>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</si>
  <si>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</si>
  <si>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</si>
  <si>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</si>
  <si>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</si>
  <si>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</si>
  <si>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</si>
  <si>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</si>
  <si>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</si>
  <si>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</si>
  <si>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</si>
  <si>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</si>
  <si>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</si>
  <si>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</si>
  <si>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</si>
  <si>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</si>
  <si>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</si>
  <si>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</si>
  <si>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</si>
  <si>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</si>
  <si>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</si>
  <si>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</si>
  <si>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</si>
  <si>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</si>
  <si>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</si>
  <si>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</si>
  <si>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</si>
  <si>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</si>
  <si>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</si>
  <si>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</si>
  <si>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</si>
  <si>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</si>
  <si>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</si>
  <si>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</si>
  <si>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</si>
  <si>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</si>
  <si>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</si>
  <si>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</si>
  <si>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</si>
  <si>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</si>
  <si>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</si>
  <si>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</si>
  <si>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</si>
  <si>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</si>
  <si>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</si>
  <si>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</si>
  <si>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</si>
  <si>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</si>
  <si>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</si>
  <si>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</si>
  <si>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</si>
  <si>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</si>
  <si>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</si>
  <si>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</si>
  <si>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</si>
  <si>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</si>
  <si>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</si>
  <si>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</si>
  <si>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</si>
  <si>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</si>
  <si>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</si>
  <si>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</si>
  <si>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</si>
  <si>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</si>
  <si>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</si>
  <si>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</si>
  <si>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</si>
  <si>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</si>
  <si>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</si>
  <si>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</si>
  <si>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</si>
  <si>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</si>
  <si>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</si>
  <si>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</si>
  <si>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</si>
  <si>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</si>
  <si>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</si>
  <si>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</si>
  <si>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</si>
  <si>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</si>
  <si>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</si>
  <si>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</si>
  <si>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</si>
  <si>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</si>
  <si>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</si>
  <si>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</si>
  <si>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</si>
  <si>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</si>
  <si>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</si>
  <si>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</si>
  <si>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</si>
  <si>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</si>
  <si>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</si>
  <si>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</si>
  <si>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</si>
  <si>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</si>
  <si>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</si>
  <si>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</si>
  <si>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</si>
  <si>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</si>
  <si>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</si>
  <si>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</si>
  <si>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</si>
  <si>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</si>
  <si>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</si>
  <si>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</si>
  <si>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</si>
  <si>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</si>
  <si>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</si>
  <si>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</si>
  <si>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</si>
  <si>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</si>
  <si>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</si>
  <si>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</si>
  <si>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</si>
  <si>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</si>
  <si>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</si>
  <si>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</si>
  <si>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</si>
  <si>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</si>
  <si>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</si>
  <si>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</si>
  <si>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</si>
  <si>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</si>
  <si>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</si>
  <si>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</si>
  <si>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</si>
  <si>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</si>
  <si>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</si>
  <si>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</si>
  <si>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</si>
  <si>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</si>
  <si>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</si>
  <si>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</si>
  <si>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</si>
  <si>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</si>
  <si>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</si>
  <si>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</si>
  <si>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</si>
  <si>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</si>
  <si>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</si>
  <si>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</si>
  <si>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</si>
  <si>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</si>
  <si>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</si>
  <si>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</si>
  <si>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</si>
  <si>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</si>
  <si>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</si>
  <si>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</si>
  <si>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</si>
  <si>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</si>
  <si>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</si>
  <si>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</si>
  <si>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</si>
  <si>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</si>
  <si>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</si>
  <si>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</si>
  <si>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</si>
  <si>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</si>
  <si>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</si>
  <si>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</si>
  <si>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</si>
  <si>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</si>
  <si>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</si>
  <si>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</si>
  <si>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</si>
  <si>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</si>
  <si>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</si>
  <si>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</si>
  <si>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</si>
  <si>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</si>
  <si>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</si>
  <si>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</si>
  <si>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</si>
  <si>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</si>
  <si>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</si>
  <si>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</si>
  <si>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</si>
  <si>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</si>
  <si>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</si>
  <si>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</si>
  <si>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</si>
  <si>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</si>
  <si>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</si>
  <si>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</si>
  <si>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</si>
  <si>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</si>
  <si>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</si>
  <si>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</si>
  <si>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</si>
  <si>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</si>
  <si>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</si>
  <si>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</si>
  <si>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</si>
  <si>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</si>
  <si>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</si>
  <si>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</si>
  <si>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</si>
  <si>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</si>
  <si>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</si>
  <si>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</si>
  <si>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</si>
  <si>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</si>
  <si>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</si>
  <si>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</si>
  <si>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</si>
  <si>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</si>
  <si>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</si>
  <si>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</si>
  <si>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</si>
  <si>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</si>
  <si>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</si>
  <si>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</si>
  <si>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</si>
  <si>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</si>
  <si>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</si>
  <si>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</si>
  <si>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</si>
  <si>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</si>
  <si>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</si>
  <si>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</si>
  <si>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</si>
  <si>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</si>
  <si>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</si>
  <si>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</si>
  <si>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</si>
  <si>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</si>
  <si>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</si>
  <si>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</si>
  <si>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</si>
  <si>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</si>
  <si>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</si>
  <si>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</si>
  <si>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</si>
  <si>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</si>
  <si>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</si>
  <si>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</si>
  <si>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</si>
  <si>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</si>
  <si>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</si>
  <si>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</si>
  <si>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</si>
  <si>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</si>
  <si>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</si>
  <si>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</si>
  <si>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</si>
  <si>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</si>
  <si>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</si>
  <si>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</si>
  <si>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</si>
  <si>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</si>
  <si>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</si>
  <si>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</si>
  <si>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</si>
  <si>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</si>
  <si>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</si>
  <si>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</si>
  <si>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</si>
  <si>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</si>
  <si>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</si>
  <si>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</si>
  <si>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</si>
  <si>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</si>
  <si>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</si>
  <si>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</si>
  <si>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</si>
  <si>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</si>
  <si>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</si>
  <si>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</si>
  <si>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</si>
  <si>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</si>
  <si>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</si>
  <si>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</si>
  <si>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</si>
  <si>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</si>
  <si>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</si>
  <si>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</si>
  <si>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</si>
  <si>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</si>
  <si>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</si>
  <si>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</si>
  <si>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</si>
  <si>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</si>
  <si>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</si>
  <si>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</si>
  <si>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</si>
  <si>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</si>
  <si>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</si>
  <si>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</si>
  <si>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</si>
  <si>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</si>
  <si>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</si>
  <si>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</si>
  <si>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</si>
  <si>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</si>
  <si>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</si>
  <si>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</si>
  <si>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</si>
  <si>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</si>
  <si>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</si>
  <si>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</si>
  <si>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</si>
  <si>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</si>
  <si>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</si>
  <si>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</si>
  <si>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</si>
  <si>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</si>
  <si>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</si>
  <si>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</si>
  <si>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</si>
  <si>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</si>
  <si>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</si>
  <si>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</si>
  <si>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</si>
  <si>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</si>
  <si>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</si>
  <si>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</si>
  <si>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</si>
  <si>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</si>
  <si>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</si>
  <si>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</si>
  <si>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</si>
  <si>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</si>
  <si>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</si>
  <si>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</si>
  <si>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</si>
  <si>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</si>
  <si>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</si>
  <si>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</si>
  <si>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</si>
  <si>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</si>
  <si>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</si>
  <si>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</si>
  <si>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</si>
  <si>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</si>
  <si>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</si>
  <si>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</si>
  <si>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</si>
  <si>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</si>
  <si>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</si>
  <si>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</si>
  <si>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</si>
  <si>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</si>
  <si>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</si>
  <si>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</si>
  <si>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</si>
  <si>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</si>
  <si>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</si>
  <si>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</si>
  <si>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</si>
  <si>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</si>
  <si>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</si>
  <si>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</si>
  <si>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</si>
  <si>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</si>
  <si>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</si>
  <si>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</si>
  <si>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</si>
  <si>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</si>
  <si>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</si>
  <si>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</si>
  <si>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</si>
  <si>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</si>
  <si>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</si>
  <si>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</si>
  <si>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</si>
  <si>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</si>
  <si>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</si>
  <si>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</si>
  <si>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</si>
  <si>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</si>
  <si>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</si>
  <si>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</si>
  <si>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</si>
  <si>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</si>
  <si>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</si>
  <si>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</si>
  <si>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</si>
  <si>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</si>
  <si>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</si>
  <si>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</si>
  <si>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</si>
  <si>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</si>
  <si>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</si>
  <si>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</si>
  <si>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</si>
  <si>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</si>
  <si>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</si>
  <si>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</si>
  <si>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</si>
  <si>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</si>
  <si>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</si>
  <si>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</si>
  <si>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</si>
  <si>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</si>
  <si>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</si>
  <si>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</si>
  <si>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</si>
  <si>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</si>
  <si>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</si>
  <si>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</si>
  <si>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</si>
  <si>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</si>
  <si>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</si>
  <si>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</si>
  <si>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</si>
  <si>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</si>
  <si>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</si>
  <si>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</si>
  <si>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</si>
  <si>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</si>
  <si>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</si>
  <si>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</si>
  <si>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</si>
  <si>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</si>
  <si>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</si>
  <si>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</si>
  <si>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</si>
  <si>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</si>
  <si>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</si>
  <si>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</si>
  <si>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</si>
  <si>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</si>
  <si>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</si>
  <si>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</si>
  <si>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</si>
  <si>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</si>
  <si>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</si>
  <si>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</si>
  <si>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</si>
  <si>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</si>
  <si>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</si>
  <si>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</si>
  <si>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</si>
  <si>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</si>
  <si>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</si>
  <si>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</si>
  <si>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</si>
  <si>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</si>
  <si>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</si>
  <si>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</si>
  <si>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</si>
  <si>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</si>
  <si>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</si>
  <si>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</si>
  <si>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</si>
  <si>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</si>
  <si>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</si>
  <si>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</si>
  <si>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</si>
  <si>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</si>
  <si>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</si>
  <si>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</si>
  <si>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</si>
  <si>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</si>
  <si>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</si>
  <si>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</si>
  <si>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</si>
  <si>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</si>
  <si>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</si>
  <si>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</si>
  <si>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</si>
  <si>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</si>
  <si>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</si>
  <si>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</si>
  <si>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</si>
  <si>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</si>
  <si>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</si>
  <si>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</si>
  <si>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</si>
  <si>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</si>
  <si>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</si>
  <si>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</si>
  <si>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</si>
  <si>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</si>
  <si>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</si>
  <si>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</si>
  <si>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</si>
  <si>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</si>
  <si>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</si>
  <si>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</si>
  <si>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</si>
  <si>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</si>
  <si>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</si>
  <si>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</si>
  <si>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</si>
  <si>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</si>
  <si>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</si>
  <si>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</si>
  <si>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</si>
  <si>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</si>
  <si>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</si>
  <si>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</si>
  <si>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</si>
  <si>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</si>
  <si>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</si>
  <si>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</si>
  <si>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</si>
  <si>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</si>
  <si>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</si>
  <si>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</si>
  <si>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</si>
  <si>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</si>
  <si>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</si>
  <si>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</si>
  <si>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</si>
  <si>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</si>
  <si>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</si>
  <si>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</si>
  <si>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</si>
  <si>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</si>
  <si>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</si>
  <si>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</si>
  <si>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</si>
  <si>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</si>
  <si>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</si>
  <si>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</si>
  <si>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</si>
  <si>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</si>
  <si>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</si>
  <si>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</si>
  <si>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</si>
  <si>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</si>
  <si>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</si>
  <si>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</si>
  <si>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</si>
  <si>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</si>
  <si>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</si>
  <si>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</si>
  <si>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</si>
  <si>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</si>
  <si>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</si>
  <si>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</si>
  <si>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</si>
  <si>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</si>
  <si>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</si>
  <si>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</si>
  <si>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</si>
  <si>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</si>
  <si>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</si>
  <si>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</si>
  <si>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</si>
  <si>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</si>
  <si>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</si>
  <si>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</si>
  <si>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</si>
  <si>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</si>
  <si>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</si>
  <si>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</si>
  <si>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</si>
  <si>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</si>
  <si>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</si>
  <si>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</si>
  <si>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</si>
  <si>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</si>
  <si>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</si>
  <si>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</si>
  <si>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</si>
  <si>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</si>
  <si>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</si>
  <si>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</si>
  <si>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</si>
  <si>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</si>
  <si>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</si>
  <si>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</si>
  <si>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</si>
  <si>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</si>
  <si>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</si>
  <si>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</si>
  <si>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</si>
  <si>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</si>
  <si>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</si>
  <si>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</si>
  <si>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</si>
  <si>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</si>
  <si>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</si>
  <si>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</si>
  <si>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</si>
  <si>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</si>
  <si>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</si>
  <si>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</si>
  <si>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</si>
  <si>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</si>
  <si>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</si>
  <si>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</si>
  <si>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</si>
  <si>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</si>
  <si>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</si>
  <si>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</si>
  <si>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</si>
  <si>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</si>
  <si>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</si>
  <si>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</si>
  <si>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</si>
  <si>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</si>
  <si>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</si>
  <si>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</si>
  <si>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</si>
  <si>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</si>
  <si>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</si>
  <si>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</si>
  <si>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</si>
  <si>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</si>
  <si>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</si>
  <si>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</si>
  <si>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</si>
  <si>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</si>
  <si>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</si>
  <si>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</si>
  <si>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</si>
  <si>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</si>
  <si>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</si>
  <si>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</si>
  <si>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</si>
  <si>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</si>
  <si>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</si>
  <si>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</si>
  <si>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</si>
  <si>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</si>
  <si>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</si>
  <si>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</si>
  <si>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</si>
  <si>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</si>
  <si>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</si>
  <si>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</si>
  <si>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</si>
  <si>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</si>
  <si>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</si>
  <si>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</si>
  <si>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</si>
  <si>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</si>
  <si>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</si>
  <si>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</si>
  <si>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</si>
  <si>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</si>
  <si>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</si>
  <si>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</si>
  <si>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</si>
  <si>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</si>
  <si>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</si>
  <si>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</si>
  <si>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</si>
  <si>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</si>
  <si>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</si>
  <si>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</si>
  <si>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</si>
  <si>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</si>
  <si>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</si>
  <si>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</si>
  <si>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</si>
  <si>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</si>
  <si>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</si>
  <si>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</si>
  <si>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</si>
  <si>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</si>
  <si>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</si>
  <si>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</si>
  <si>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</si>
  <si>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</si>
  <si>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</si>
  <si>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</si>
  <si>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</si>
  <si>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</si>
  <si>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</si>
  <si>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</si>
  <si>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</si>
  <si>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</si>
  <si>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</si>
  <si>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</si>
  <si>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</si>
  <si>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</si>
  <si>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</si>
  <si>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</si>
  <si>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</si>
  <si>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</si>
  <si>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</si>
  <si>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</si>
  <si>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</si>
  <si>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</si>
  <si>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</si>
  <si>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</si>
  <si>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</si>
  <si>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</si>
  <si>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</si>
  <si>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</si>
  <si>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</si>
  <si>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</si>
  <si>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</si>
  <si>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</si>
  <si>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</si>
  <si>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</si>
  <si>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</si>
  <si>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</si>
  <si>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</si>
  <si>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</si>
  <si>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</si>
  <si>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</si>
  <si>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</si>
  <si>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</si>
  <si>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</si>
  <si>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</si>
  <si>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</si>
  <si>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</si>
  <si>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</si>
  <si>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</si>
  <si>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</si>
  <si>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</si>
  <si>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</si>
  <si>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</si>
  <si>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</si>
  <si>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</si>
  <si>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</si>
  <si>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</si>
  <si>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</si>
  <si>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</si>
  <si>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</si>
  <si>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</si>
  <si>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</si>
  <si>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</si>
  <si>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</si>
  <si>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</si>
  <si>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</si>
  <si>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</si>
  <si>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</si>
  <si>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</si>
  <si>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</si>
  <si>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</si>
  <si>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</si>
  <si>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</si>
  <si>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</si>
  <si>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</si>
  <si>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</si>
  <si>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</si>
  <si>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</si>
  <si>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</si>
  <si>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</si>
  <si>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</si>
  <si>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</si>
  <si>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</si>
  <si>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</si>
  <si>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</si>
  <si>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</si>
  <si>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</si>
  <si>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</si>
  <si>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</si>
  <si>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</si>
  <si>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</si>
  <si>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</si>
  <si>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</si>
  <si>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</si>
  <si>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</si>
  <si>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</si>
  <si>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</si>
  <si>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</si>
  <si>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</si>
  <si>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</si>
  <si>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</si>
  <si>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</si>
  <si>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</si>
  <si>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</si>
  <si>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</si>
  <si>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</si>
  <si>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</si>
  <si>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</si>
  <si>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</si>
  <si>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</si>
  <si>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</si>
  <si>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</si>
  <si>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</si>
  <si>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</si>
  <si>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</si>
  <si>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</si>
  <si>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</si>
  <si>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</si>
  <si>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</si>
  <si>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</si>
  <si>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</si>
  <si>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</si>
  <si>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</si>
  <si>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</si>
  <si>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</si>
  <si>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</si>
  <si>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</si>
  <si>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</si>
  <si>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</si>
  <si>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</si>
  <si>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</si>
  <si>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</si>
  <si>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</si>
  <si>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</si>
  <si>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</si>
  <si>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</si>
  <si>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</si>
  <si>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</si>
  <si>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</si>
  <si>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</si>
  <si>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</si>
  <si>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</si>
  <si>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</si>
  <si>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</si>
  <si>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</si>
  <si>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</si>
  <si>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</si>
  <si>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</si>
  <si>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</si>
  <si>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</si>
  <si>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</si>
  <si>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</si>
  <si>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</si>
  <si>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</si>
  <si>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</si>
  <si>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</si>
  <si>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</si>
  <si>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</si>
  <si>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</si>
  <si>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</si>
  <si>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</si>
  <si>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</si>
  <si>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</si>
  <si>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</si>
  <si>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</si>
  <si>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</si>
  <si>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</si>
  <si>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</si>
  <si>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</si>
  <si>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</si>
  <si>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</si>
  <si>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</si>
  <si>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</si>
  <si>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</si>
  <si>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</si>
  <si>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</si>
  <si>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</si>
  <si>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</si>
  <si>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</si>
  <si>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</si>
  <si>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</si>
  <si>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</si>
  <si>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</si>
  <si>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</si>
  <si>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</si>
  <si>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</si>
  <si>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</si>
  <si>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</si>
  <si>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</si>
  <si>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</si>
  <si>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</si>
  <si>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</si>
  <si>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</si>
  <si>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</si>
  <si>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</si>
  <si>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</si>
  <si>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</si>
  <si>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</si>
  <si>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</si>
  <si>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</si>
  <si>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</si>
  <si>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</si>
  <si>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</si>
  <si>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</si>
  <si>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</si>
  <si>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</si>
  <si>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</si>
  <si>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</si>
  <si>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</si>
  <si>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</si>
  <si>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</si>
  <si>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</si>
  <si>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</si>
  <si>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</si>
  <si>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</si>
  <si>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</si>
  <si>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</si>
  <si>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</si>
  <si>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</si>
  <si>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</si>
  <si>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</si>
  <si>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</si>
  <si>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</si>
  <si>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</si>
  <si>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</si>
  <si>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</si>
  <si>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</si>
  <si>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</si>
  <si>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</si>
  <si>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</si>
  <si>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</si>
  <si>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</si>
  <si>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</si>
  <si>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</si>
  <si>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</si>
  <si>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</si>
  <si>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</si>
  <si>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</si>
  <si>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</si>
  <si>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</si>
  <si>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</si>
  <si>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</si>
  <si>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</si>
  <si>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</si>
  <si>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</si>
  <si>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</si>
  <si>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</si>
  <si>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</si>
  <si>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</si>
  <si>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</si>
  <si>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</si>
  <si>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</si>
  <si>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</si>
  <si>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</si>
  <si>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</si>
  <si>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</si>
  <si>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</si>
  <si>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</si>
  <si>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</si>
  <si>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</si>
  <si>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</si>
  <si>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</si>
  <si>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</si>
  <si>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</si>
  <si>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</si>
  <si>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</si>
  <si>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</si>
  <si>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</si>
  <si>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</si>
  <si>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</si>
  <si>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</si>
  <si>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</si>
  <si>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</si>
  <si>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</si>
  <si>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</si>
  <si>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</si>
  <si>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</si>
  <si>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</si>
  <si>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</si>
  <si>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</si>
  <si>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</si>
  <si>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</si>
  <si>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</si>
  <si>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</si>
  <si>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</si>
  <si>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</si>
  <si>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</si>
  <si>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</si>
  <si>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</si>
  <si>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</si>
  <si>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</si>
  <si>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</si>
  <si>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</si>
  <si>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</si>
  <si>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</si>
  <si>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</si>
  <si>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</si>
  <si>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</si>
  <si>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</si>
  <si>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</si>
  <si>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</si>
  <si>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</si>
  <si>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</si>
  <si>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</si>
  <si>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</si>
  <si>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</si>
  <si>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</si>
  <si>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</si>
  <si>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</si>
  <si>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</si>
  <si>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</si>
  <si>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</si>
  <si>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</si>
  <si>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</si>
  <si>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</si>
  <si>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</si>
  <si>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</si>
  <si>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</si>
  <si>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</si>
  <si>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</si>
  <si>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</si>
  <si>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</si>
  <si>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</si>
  <si>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</si>
  <si>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</si>
  <si>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</si>
  <si>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</si>
  <si>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</si>
  <si>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</si>
  <si>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</si>
  <si>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</si>
  <si>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</si>
  <si>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</si>
  <si>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</si>
  <si>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</si>
  <si>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</si>
  <si>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</si>
  <si>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</si>
  <si>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</si>
  <si>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</si>
  <si>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</si>
  <si>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</si>
  <si>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</si>
  <si>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</si>
  <si>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</si>
  <si>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</si>
  <si>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</si>
  <si>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</si>
  <si>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</si>
  <si>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</si>
  <si>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</si>
  <si>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</si>
  <si>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</si>
  <si>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</si>
  <si>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</si>
  <si>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</si>
  <si>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</si>
  <si>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</si>
  <si>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</si>
  <si>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</si>
  <si>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</si>
  <si>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</si>
  <si>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</si>
  <si>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</si>
  <si>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</si>
  <si>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</si>
  <si>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</si>
  <si>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</si>
  <si>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</si>
  <si>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</si>
  <si>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</si>
  <si>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</si>
  <si>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</si>
  <si>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</si>
  <si>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</si>
  <si>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</si>
  <si>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</si>
  <si>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</si>
  <si>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</si>
  <si>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</si>
  <si>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</si>
  <si>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</si>
  <si>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</si>
  <si>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</si>
  <si>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</si>
  <si>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</si>
  <si>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</si>
  <si>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</si>
  <si>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</si>
  <si>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</si>
  <si>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</si>
  <si>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</si>
  <si>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</si>
  <si>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</si>
  <si>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</si>
  <si>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</si>
  <si>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</si>
  <si>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</si>
  <si>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</si>
  <si>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</si>
  <si>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</si>
  <si>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</si>
  <si>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</si>
  <si>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</si>
  <si>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</si>
  <si>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</si>
  <si>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</si>
  <si>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</si>
  <si>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</si>
  <si>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</si>
  <si>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</si>
  <si>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</si>
  <si>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</si>
  <si>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</si>
  <si>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</si>
  <si>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</si>
  <si>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</si>
  <si>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</si>
  <si>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</si>
  <si>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</si>
  <si>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</si>
  <si>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</si>
  <si>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</si>
  <si>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</si>
  <si>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</si>
  <si>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</si>
  <si>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</si>
  <si>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</si>
  <si>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</si>
  <si>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</si>
  <si>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</si>
  <si>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</si>
  <si>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</si>
  <si>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</si>
  <si>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</si>
  <si>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</si>
  <si>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</si>
  <si>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</si>
  <si>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</si>
  <si>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</si>
  <si>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</si>
  <si>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</si>
  <si>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</si>
  <si>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</si>
  <si>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</si>
  <si>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</si>
  <si>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</si>
  <si>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</si>
  <si>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</si>
  <si>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</si>
  <si>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</si>
  <si>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</si>
  <si>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</si>
  <si>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</si>
  <si>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</si>
  <si>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</si>
  <si>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</si>
  <si>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</si>
  <si>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</si>
  <si>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</si>
  <si>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</si>
  <si>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</si>
  <si>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</si>
  <si>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</si>
  <si>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</si>
  <si>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</si>
  <si>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</si>
  <si>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</si>
  <si>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</si>
  <si>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</si>
  <si>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</si>
  <si>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</si>
  <si>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</si>
  <si>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</si>
  <si>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</si>
  <si>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</si>
  <si>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</si>
  <si>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</si>
  <si>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</si>
  <si>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</si>
  <si>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</si>
  <si>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</si>
  <si>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</si>
  <si>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</si>
  <si>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</si>
  <si>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</si>
  <si>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</si>
  <si>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</si>
  <si>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</si>
  <si>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</si>
  <si>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</si>
  <si>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</si>
  <si>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</si>
  <si>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</si>
  <si>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</si>
  <si>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</si>
  <si>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</si>
  <si>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</si>
  <si>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</si>
  <si>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</si>
  <si>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</si>
  <si>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</si>
  <si>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</si>
  <si>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</si>
  <si>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</si>
  <si>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</si>
  <si>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</si>
  <si>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</si>
  <si>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</si>
  <si>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</si>
  <si>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</si>
  <si>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</si>
  <si>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</si>
  <si>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</si>
  <si>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</si>
  <si>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</si>
  <si>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</si>
  <si>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</si>
  <si>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</si>
  <si>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</si>
  <si>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</si>
  <si>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</si>
  <si>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</si>
  <si>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</si>
  <si>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</si>
  <si>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</si>
  <si>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</si>
  <si>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</si>
  <si>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</si>
  <si>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</si>
  <si>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</si>
  <si>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</si>
  <si>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</si>
  <si>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</si>
  <si>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</si>
  <si>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</si>
  <si>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</si>
  <si>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</si>
  <si>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</si>
  <si>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</si>
  <si>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</si>
  <si>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</si>
  <si>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</si>
  <si>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</si>
  <si>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</si>
  <si>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</si>
  <si>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</si>
  <si>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</si>
  <si>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</si>
  <si>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</si>
  <si>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</si>
  <si>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</si>
  <si>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</si>
  <si>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</si>
  <si>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</si>
  <si>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</si>
  <si>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</si>
  <si>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</si>
  <si>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</si>
  <si>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</si>
  <si>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</si>
  <si>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</si>
  <si>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</si>
  <si>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</si>
  <si>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</si>
  <si>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</si>
  <si>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</si>
  <si>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</si>
  <si>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</si>
  <si>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</si>
  <si>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</si>
  <si>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</si>
  <si>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</si>
  <si>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</si>
  <si>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</si>
  <si>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</si>
  <si>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</si>
  <si>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</si>
  <si>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</si>
  <si>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</si>
  <si>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</si>
  <si>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</si>
  <si>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</si>
  <si>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</si>
  <si>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</si>
  <si>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</si>
  <si>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</si>
  <si>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</si>
  <si>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</si>
  <si>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</si>
  <si>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</si>
  <si>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</si>
  <si>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</si>
  <si>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</si>
  <si>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</si>
  <si>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</si>
  <si>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</si>
  <si>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</si>
  <si>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</si>
  <si>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</si>
  <si>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</si>
  <si>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</si>
  <si>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</si>
  <si>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</si>
  <si>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</si>
  <si>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</si>
  <si>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</si>
  <si>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</si>
  <si>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</si>
  <si>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</si>
  <si>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</si>
  <si>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</si>
  <si>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</si>
  <si>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</si>
  <si>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</si>
  <si>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</si>
  <si>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</si>
  <si>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</si>
  <si>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</si>
  <si>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</si>
  <si>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</si>
  <si>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</si>
  <si>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</si>
  <si>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</si>
  <si>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</si>
  <si>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</si>
  <si>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</si>
  <si>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</si>
  <si>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</si>
  <si>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</si>
  <si>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</si>
  <si>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</si>
  <si>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</si>
  <si>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</si>
  <si>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</si>
  <si>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</si>
  <si>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</si>
  <si>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</si>
  <si>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</si>
  <si>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</si>
  <si>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</si>
  <si>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</si>
  <si>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</si>
  <si>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</si>
  <si>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</si>
  <si>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</si>
  <si>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</si>
  <si>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</si>
  <si>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</si>
  <si>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</si>
  <si>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</si>
  <si>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</si>
  <si>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</si>
  <si>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</si>
  <si>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</si>
  <si>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</si>
  <si>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</si>
  <si>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</si>
  <si>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</si>
  <si>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</si>
  <si>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</si>
  <si>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</si>
  <si>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</si>
  <si>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</si>
  <si>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</si>
  <si>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</si>
  <si>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</si>
  <si>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</si>
  <si>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</si>
  <si>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</si>
  <si>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</si>
  <si>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</si>
  <si>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</si>
  <si>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</si>
  <si>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</si>
  <si>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</si>
  <si>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</si>
  <si>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</si>
  <si>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</si>
  <si>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</si>
  <si>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</si>
  <si>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</si>
  <si>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</si>
  <si>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</si>
  <si>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</si>
  <si>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</si>
  <si>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</si>
  <si>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</si>
  <si>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</si>
  <si>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</si>
  <si>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</si>
  <si>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</si>
  <si>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</si>
  <si>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</si>
  <si>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</si>
  <si>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</si>
  <si>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</si>
  <si>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</si>
  <si>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</si>
  <si>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</si>
  <si>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</si>
  <si>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</si>
  <si>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</si>
  <si>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</si>
  <si>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</si>
  <si>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</si>
  <si>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</si>
  <si>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</si>
  <si>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</si>
  <si>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</si>
  <si>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</si>
  <si>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</si>
  <si>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</si>
  <si>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</si>
  <si>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</si>
  <si>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</si>
  <si>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</si>
  <si>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</si>
  <si>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</si>
  <si>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</si>
  <si>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</si>
  <si>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</si>
  <si>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</si>
  <si>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</si>
  <si>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</si>
  <si>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</si>
  <si>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</si>
  <si>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</si>
  <si>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</si>
  <si>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</si>
  <si>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</si>
  <si>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</si>
  <si>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</si>
  <si>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</si>
  <si>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</si>
  <si>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</si>
  <si>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</si>
  <si>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</si>
  <si>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</si>
  <si>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</si>
  <si>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</si>
  <si>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</si>
  <si>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</si>
  <si>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</si>
  <si>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</si>
  <si>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</si>
  <si>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</si>
  <si>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</si>
  <si>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</si>
  <si>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</si>
  <si>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</si>
  <si>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</si>
  <si>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</si>
  <si>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</si>
  <si>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</si>
  <si>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</si>
  <si>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</si>
  <si>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</si>
  <si>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</si>
  <si>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</si>
  <si>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</si>
  <si>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</si>
  <si>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</si>
  <si>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</si>
  <si>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</si>
  <si>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</si>
  <si>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</si>
  <si>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</si>
  <si>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</si>
  <si>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</si>
  <si>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</si>
  <si>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</si>
  <si>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</si>
  <si>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</si>
  <si>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</si>
  <si>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</si>
  <si>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</si>
  <si>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</si>
  <si>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</si>
  <si>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</si>
  <si>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</si>
  <si>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</si>
  <si>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</si>
  <si>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</si>
  <si>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</si>
  <si>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</si>
  <si>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</si>
  <si>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</si>
  <si>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</si>
  <si>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</si>
  <si>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</si>
  <si>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</si>
  <si>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</si>
  <si>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</si>
  <si>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</si>
  <si>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</si>
  <si>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</si>
  <si>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</si>
  <si>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</si>
  <si>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</si>
  <si>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</si>
  <si>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</si>
  <si>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</si>
  <si>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</si>
  <si>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</si>
  <si>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</si>
  <si>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</si>
  <si>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</si>
  <si>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</si>
  <si>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</si>
  <si>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</si>
  <si>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</si>
  <si>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</si>
  <si>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</si>
  <si>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</si>
  <si>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</si>
  <si>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</si>
  <si>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</si>
  <si>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</si>
  <si>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</si>
  <si>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</si>
  <si>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</si>
  <si>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</si>
  <si>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</si>
  <si>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</si>
  <si>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</si>
  <si>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</si>
  <si>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</si>
  <si>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</si>
  <si>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</si>
  <si>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</si>
  <si>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</si>
  <si>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</si>
  <si>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</si>
  <si>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</si>
  <si>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</si>
  <si>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</si>
  <si>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</si>
  <si>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</si>
  <si>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</si>
  <si>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</si>
  <si>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</si>
  <si>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</si>
  <si>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</si>
  <si>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</si>
  <si>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</si>
  <si>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</si>
  <si>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</si>
  <si>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</si>
  <si>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</si>
  <si>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</si>
  <si>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</si>
  <si>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</si>
  <si>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</si>
  <si>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</si>
  <si>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</si>
  <si>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</si>
  <si>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</si>
  <si>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</si>
  <si>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</si>
  <si>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</si>
  <si>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</si>
  <si>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</si>
  <si>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</si>
  <si>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</si>
  <si>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</si>
  <si>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</si>
  <si>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</si>
  <si>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</si>
  <si>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</si>
  <si>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</si>
  <si>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</si>
  <si>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</si>
  <si>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</si>
  <si>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</si>
  <si>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</si>
  <si>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</si>
  <si>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</si>
  <si>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</si>
  <si>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</si>
  <si>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</si>
  <si>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</si>
  <si>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</si>
  <si>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</si>
  <si>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</si>
  <si>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</si>
  <si>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</si>
  <si>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</si>
  <si>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</si>
  <si>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</si>
  <si>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</si>
  <si>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</si>
  <si>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</si>
  <si>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</si>
  <si>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</si>
  <si>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</si>
  <si>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</si>
  <si>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</si>
  <si>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</si>
  <si>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</si>
  <si>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</si>
  <si>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</si>
  <si>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</si>
  <si>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</si>
  <si>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</si>
  <si>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</si>
  <si>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</si>
  <si>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</si>
  <si>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</si>
  <si>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</si>
  <si>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</si>
  <si>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</si>
  <si>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</si>
  <si>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</si>
  <si>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</si>
  <si>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</si>
  <si>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</si>
  <si>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</si>
  <si>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</si>
  <si>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</si>
  <si>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</si>
  <si>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</si>
  <si>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</si>
  <si>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</si>
  <si>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</si>
  <si>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</si>
  <si>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</si>
  <si>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</si>
  <si>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</si>
  <si>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</si>
  <si>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</si>
  <si>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</si>
  <si>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</si>
  <si>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</si>
  <si>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</si>
  <si>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</si>
  <si>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</si>
  <si>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</si>
  <si>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</si>
  <si>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</si>
  <si>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</si>
  <si>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</si>
  <si>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</si>
  <si>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</si>
  <si>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</si>
  <si>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</si>
  <si>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</si>
  <si>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</si>
  <si>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</si>
  <si>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</si>
  <si>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</si>
  <si>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</si>
  <si>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</si>
  <si>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</si>
  <si>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</si>
  <si>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</si>
  <si>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</si>
  <si>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</si>
  <si>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</si>
  <si>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</si>
  <si>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</si>
  <si>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</si>
  <si>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</si>
  <si>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</si>
  <si>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</si>
  <si>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</si>
  <si>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</si>
  <si>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</si>
  <si>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</si>
  <si>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</si>
  <si>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</si>
  <si>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</si>
  <si>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</si>
  <si>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</si>
  <si>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</si>
  <si>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</si>
  <si>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</si>
  <si>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</si>
  <si>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</si>
  <si>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</si>
  <si>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</si>
  <si>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</si>
  <si>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</si>
  <si>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</si>
  <si>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</si>
  <si>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</si>
  <si>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</si>
  <si>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</si>
  <si>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</si>
  <si>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</si>
  <si>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</si>
  <si>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</si>
  <si>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</si>
  <si>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</si>
  <si>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</si>
  <si>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</si>
  <si>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</si>
  <si>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</si>
  <si>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</si>
  <si>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</si>
  <si>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</si>
  <si>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</si>
  <si>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</si>
  <si>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</si>
  <si>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</si>
  <si>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</si>
  <si>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</si>
  <si>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</si>
  <si>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</si>
  <si>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</si>
  <si>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</si>
  <si>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</si>
  <si>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</si>
  <si>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</si>
  <si>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</si>
  <si>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</si>
  <si>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</si>
  <si>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</si>
  <si>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</si>
  <si>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</si>
  <si>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</si>
  <si>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</si>
  <si>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</si>
  <si>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</si>
  <si>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</si>
  <si>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</si>
  <si>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</si>
  <si>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</si>
  <si>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</si>
  <si>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</si>
  <si>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</si>
  <si>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</si>
  <si>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</si>
  <si>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</si>
  <si>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</si>
  <si>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</si>
  <si>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</si>
  <si>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</si>
  <si>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</si>
  <si>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</si>
  <si>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</si>
  <si>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</si>
  <si>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</si>
  <si>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</si>
  <si>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</si>
  <si>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</si>
  <si>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</si>
  <si>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</si>
  <si>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</si>
  <si>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</si>
  <si>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</si>
  <si>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</si>
  <si>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</si>
  <si>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</si>
  <si>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</si>
  <si>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</si>
  <si>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</si>
  <si>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</si>
  <si>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</si>
  <si>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</si>
  <si>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</si>
  <si>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</si>
  <si>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</si>
  <si>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</si>
  <si>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</si>
  <si>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</si>
  <si>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</si>
  <si>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</si>
  <si>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</si>
  <si>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</si>
  <si>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</si>
  <si>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</si>
  <si>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</si>
  <si>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</si>
  <si>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</si>
  <si>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</si>
  <si>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</si>
  <si>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</si>
  <si>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</si>
  <si>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</si>
  <si>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</si>
  <si>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</si>
  <si>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</si>
  <si>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</si>
  <si>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</si>
  <si>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</si>
  <si>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</si>
  <si>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</si>
  <si>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</si>
  <si>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</si>
  <si>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</si>
  <si>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</si>
  <si>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</si>
  <si>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</si>
  <si>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</si>
  <si>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</si>
  <si>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</si>
  <si>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</si>
  <si>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</si>
  <si>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</si>
  <si>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</si>
  <si>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</si>
  <si>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</si>
  <si>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</si>
  <si>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</si>
  <si>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</si>
  <si>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</si>
  <si>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</si>
  <si>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</si>
  <si>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</si>
  <si>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</si>
  <si>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</si>
  <si>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</si>
  <si>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</si>
  <si>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</si>
  <si>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</si>
  <si>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</si>
  <si>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</si>
  <si>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</si>
  <si>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</si>
  <si>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</si>
  <si>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</si>
  <si>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</si>
  <si>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</si>
  <si>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</si>
  <si>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</si>
  <si>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</si>
  <si>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</si>
  <si>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</si>
  <si>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</si>
  <si>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</si>
  <si>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</si>
  <si>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</si>
  <si>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</si>
  <si>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</si>
  <si>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</si>
  <si>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</si>
  <si>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</si>
  <si>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</si>
  <si>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</si>
  <si>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</si>
  <si>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</si>
  <si>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</si>
  <si>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</si>
  <si>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</si>
  <si>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</si>
  <si>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</si>
  <si>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</si>
  <si>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</si>
  <si>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</si>
  <si>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</si>
  <si>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</si>
  <si>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</si>
  <si>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</si>
  <si>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</si>
  <si>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</si>
  <si>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</si>
  <si>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</si>
  <si>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</si>
  <si>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</si>
  <si>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</si>
  <si>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</si>
  <si>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</si>
  <si>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</si>
  <si>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</si>
  <si>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</si>
  <si>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</si>
  <si>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</si>
  <si>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</si>
  <si>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</si>
  <si>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</si>
  <si>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</si>
  <si>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</si>
  <si>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</si>
  <si>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</si>
  <si>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</si>
  <si>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</si>
  <si>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</si>
  <si>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</si>
  <si>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</si>
  <si>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</si>
  <si>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</si>
  <si>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</si>
  <si>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</si>
  <si>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</si>
  <si>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</si>
  <si>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</si>
  <si>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</si>
  <si>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</si>
  <si>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</si>
  <si>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</si>
  <si>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</si>
  <si>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</si>
  <si>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</si>
  <si>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</si>
  <si>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</si>
  <si>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</si>
  <si>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</si>
  <si>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</si>
  <si>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</si>
  <si>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</si>
  <si>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</si>
  <si>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</si>
  <si>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</si>
  <si>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</si>
  <si>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</si>
  <si>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</si>
  <si>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</si>
  <si>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</si>
  <si>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</si>
  <si>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</si>
  <si>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</si>
  <si>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</si>
  <si>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</si>
  <si>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</si>
  <si>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</si>
  <si>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</si>
  <si>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</si>
  <si>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</si>
  <si>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</si>
  <si>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</si>
  <si>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</si>
  <si>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</si>
  <si>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</si>
  <si>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</si>
  <si>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</si>
  <si>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</si>
  <si>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</si>
  <si>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</si>
  <si>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</si>
  <si>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</si>
  <si>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</si>
  <si>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</si>
  <si>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</si>
  <si>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</si>
  <si>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</si>
  <si>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</si>
  <si>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</si>
  <si>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</si>
  <si>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</si>
  <si>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</si>
  <si>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</si>
  <si>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</si>
  <si>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</si>
  <si>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</si>
  <si>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</si>
  <si>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</si>
  <si>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</si>
  <si>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</si>
  <si>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</si>
  <si>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</si>
  <si>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</si>
  <si>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</si>
  <si>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</si>
  <si>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</si>
  <si>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</si>
  <si>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</si>
  <si>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</si>
  <si>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</si>
  <si>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</si>
  <si>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</si>
  <si>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</si>
  <si>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</si>
  <si>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</si>
  <si>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</si>
  <si>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</si>
  <si>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</si>
  <si>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</si>
  <si>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</si>
  <si>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</si>
  <si>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</si>
  <si>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</si>
  <si>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</si>
  <si>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</si>
  <si>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</si>
  <si>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</si>
  <si>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</si>
  <si>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</si>
  <si>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</si>
  <si>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</si>
  <si>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</si>
  <si>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</si>
  <si>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</si>
  <si>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</si>
  <si>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</si>
  <si>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</si>
  <si>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</si>
  <si>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</si>
  <si>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</si>
  <si>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</si>
  <si>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</si>
  <si>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</si>
  <si>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</si>
  <si>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</si>
  <si>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</si>
  <si>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</si>
  <si>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</si>
  <si>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</si>
  <si>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</si>
  <si>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</si>
  <si>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</si>
  <si>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</si>
  <si>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</si>
  <si>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</si>
  <si>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</si>
  <si>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</si>
  <si>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</si>
  <si>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</si>
  <si>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</si>
  <si>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</si>
  <si>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</si>
  <si>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</si>
  <si>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</si>
  <si>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</si>
  <si>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</si>
  <si>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</si>
  <si>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</si>
  <si>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</si>
  <si>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</si>
  <si>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</si>
  <si>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</si>
  <si>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</si>
  <si>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</si>
  <si>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</si>
  <si>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</si>
  <si>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</si>
  <si>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</si>
  <si>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</si>
  <si>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</si>
  <si>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</si>
  <si>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</si>
  <si>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</si>
  <si>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</si>
  <si>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</si>
  <si>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</si>
  <si>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</si>
  <si>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</si>
  <si>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</si>
  <si>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</si>
  <si>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</si>
  <si>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</si>
  <si>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</si>
  <si>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</si>
  <si>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</si>
  <si>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</si>
  <si>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</si>
  <si>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</si>
  <si>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</si>
  <si>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</si>
  <si>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</si>
  <si>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</si>
  <si>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</si>
  <si>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</si>
  <si>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</si>
  <si>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</si>
  <si>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</si>
  <si>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</si>
  <si>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</si>
  <si>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</si>
  <si>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</si>
  <si>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</si>
  <si>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</si>
  <si>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</si>
  <si>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</si>
  <si>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</si>
  <si>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</si>
  <si>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</si>
  <si>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</si>
  <si>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</si>
  <si>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</si>
  <si>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</si>
  <si>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</si>
  <si>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</si>
  <si>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</si>
  <si>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</si>
  <si>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</si>
  <si>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</si>
  <si>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</si>
  <si>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</si>
  <si>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</si>
  <si>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</si>
  <si>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</si>
  <si>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</si>
  <si>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</si>
  <si>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</si>
  <si>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</si>
  <si>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</si>
  <si>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</si>
  <si>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</si>
  <si>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</si>
  <si>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</si>
  <si>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</si>
  <si>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</si>
  <si>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</si>
  <si>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</si>
  <si>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</si>
  <si>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</si>
  <si>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</si>
  <si>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</si>
  <si>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</si>
  <si>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</si>
  <si>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</si>
  <si>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</si>
  <si>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</si>
  <si>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</si>
  <si>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</si>
  <si>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</si>
  <si>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</si>
  <si>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</si>
  <si>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</si>
  <si>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</si>
  <si>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</si>
  <si>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</si>
  <si>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</si>
  <si>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</si>
  <si>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</si>
  <si>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</si>
  <si>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</si>
  <si>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</si>
  <si>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</si>
  <si>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</si>
  <si>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</si>
  <si>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</si>
  <si>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</si>
  <si>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</si>
  <si>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</si>
  <si>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</si>
  <si>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</si>
  <si>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</si>
  <si>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</si>
  <si>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</si>
  <si>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</si>
  <si>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</si>
  <si>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</si>
  <si>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</si>
  <si>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</si>
  <si>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</si>
  <si>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</si>
  <si>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</si>
  <si>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</si>
  <si>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</si>
  <si>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</si>
  <si>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</si>
  <si>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</si>
  <si>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</si>
  <si>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</si>
  <si>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</si>
  <si>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</si>
  <si>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</si>
  <si>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</si>
  <si>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</si>
  <si>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</si>
  <si>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</si>
  <si>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</si>
  <si>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</si>
  <si>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</si>
  <si>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</si>
  <si>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</si>
  <si>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</si>
  <si>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</si>
  <si>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</si>
  <si>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</si>
  <si>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</si>
  <si>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</si>
  <si>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</si>
  <si>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</si>
  <si>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</si>
  <si>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</si>
  <si>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</si>
  <si>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</si>
  <si>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</si>
  <si>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</si>
  <si>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</si>
  <si>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</si>
  <si>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</si>
  <si>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</si>
  <si>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</si>
  <si>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</si>
  <si>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</si>
  <si>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</si>
  <si>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</si>
  <si>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</si>
  <si>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</si>
  <si>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</si>
  <si>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</si>
  <si>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</si>
  <si>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</si>
  <si>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</si>
  <si>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</si>
  <si>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</si>
  <si>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</si>
  <si>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</si>
  <si>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</si>
  <si>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</si>
  <si>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</si>
  <si>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</si>
  <si>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</si>
  <si>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</si>
  <si>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</si>
  <si>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</si>
  <si>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</si>
  <si>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</si>
  <si>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</si>
  <si>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</si>
  <si>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</si>
  <si>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</si>
  <si>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</si>
  <si>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</si>
  <si>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</si>
  <si>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</si>
  <si>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</si>
  <si>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</si>
  <si>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</si>
  <si>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</si>
  <si>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</si>
  <si>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</si>
  <si>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</si>
  <si>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</si>
  <si>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</si>
  <si>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</si>
  <si>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</si>
  <si>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</si>
  <si>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</si>
  <si>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</si>
  <si>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</si>
  <si>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</si>
  <si>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</si>
  <si>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</si>
  <si>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</si>
  <si>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</si>
  <si>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</si>
  <si>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</si>
  <si>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</si>
  <si>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</si>
  <si>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</si>
  <si>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</si>
  <si>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</si>
  <si>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</si>
  <si>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</si>
  <si>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</si>
  <si>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</si>
  <si>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</si>
  <si>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</si>
  <si>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</si>
  <si>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</si>
  <si>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</si>
  <si>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</si>
  <si>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</si>
  <si>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</si>
  <si>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</si>
  <si>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</si>
  <si>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</si>
  <si>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</si>
  <si>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</si>
  <si>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</si>
  <si>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</si>
  <si>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</si>
  <si>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</si>
  <si>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</si>
  <si>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</si>
  <si>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</si>
  <si>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</si>
  <si>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</si>
  <si>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</si>
  <si>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</si>
  <si>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</si>
  <si>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</si>
  <si>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</si>
  <si>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</si>
  <si>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</si>
  <si>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</si>
  <si>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</si>
  <si>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</si>
  <si>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</si>
  <si>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</si>
  <si>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</si>
  <si>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</si>
  <si>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</si>
  <si>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</si>
  <si>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</si>
  <si>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</si>
  <si>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</si>
  <si>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</si>
  <si>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</si>
  <si>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</si>
  <si>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</si>
  <si>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</si>
  <si>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</si>
  <si>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</si>
  <si>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</si>
  <si>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</si>
  <si>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</si>
  <si>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</si>
  <si>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</si>
  <si>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</si>
  <si>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</si>
  <si>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</si>
  <si>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</si>
  <si>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</si>
  <si>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</si>
  <si>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</si>
  <si>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</si>
  <si>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</si>
  <si>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</si>
  <si>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</si>
  <si>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</si>
  <si>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</si>
  <si>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</si>
  <si>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</si>
  <si>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</si>
  <si>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</si>
  <si>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</si>
  <si>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</si>
  <si>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</si>
  <si>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</si>
  <si>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</si>
  <si>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</si>
  <si>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</si>
  <si>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</si>
  <si>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</si>
  <si>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</si>
  <si>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</si>
  <si>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</si>
  <si>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</si>
  <si>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</si>
  <si>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</si>
  <si>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</si>
  <si>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</si>
  <si>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</si>
  <si>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</si>
  <si>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</si>
  <si>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</si>
  <si>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</si>
  <si>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</si>
  <si>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</si>
  <si>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</si>
  <si>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</si>
  <si>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</si>
  <si>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</si>
  <si>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</si>
  <si>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</si>
  <si>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</si>
  <si>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</si>
  <si>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</si>
  <si>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</si>
  <si>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</si>
  <si>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</si>
  <si>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</si>
  <si>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</si>
  <si>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</si>
  <si>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</si>
  <si>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</si>
  <si>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</si>
  <si>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</si>
  <si>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</si>
  <si>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</si>
  <si>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</si>
  <si>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</si>
  <si>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</si>
  <si>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</si>
  <si>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</si>
  <si>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</si>
  <si>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</si>
  <si>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</si>
  <si>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</si>
  <si>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</si>
  <si>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</si>
  <si>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</si>
  <si>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</si>
  <si>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</si>
  <si>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</si>
  <si>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</si>
  <si>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</si>
  <si>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</si>
  <si>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</si>
  <si>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</si>
  <si>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</si>
  <si>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</si>
  <si>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</si>
  <si>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</si>
  <si>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</si>
  <si>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</si>
  <si>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</si>
  <si>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</si>
  <si>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</si>
  <si>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</si>
  <si>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</si>
  <si>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</si>
  <si>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</si>
  <si>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</si>
  <si>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</si>
  <si>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</si>
  <si>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</si>
  <si>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</si>
  <si>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</si>
  <si>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</si>
  <si>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</si>
  <si>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</si>
  <si>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</si>
  <si>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</si>
  <si>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</si>
  <si>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</si>
  <si>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</si>
  <si>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</si>
  <si>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</si>
  <si>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</si>
  <si>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</si>
  <si>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</si>
  <si>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</si>
  <si>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</si>
  <si>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</si>
  <si>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</si>
  <si>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</si>
  <si>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</si>
  <si>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</si>
  <si>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</si>
  <si>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</si>
  <si>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</si>
  <si>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</si>
  <si>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</si>
  <si>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</si>
  <si>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</si>
  <si>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</si>
  <si>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</si>
  <si>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</si>
  <si>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</si>
  <si>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</si>
  <si>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</si>
  <si>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</si>
  <si>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</si>
  <si>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</si>
  <si>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</si>
  <si>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</si>
  <si>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</si>
  <si>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</si>
  <si>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</si>
  <si>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</si>
  <si>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</si>
  <si>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</si>
  <si>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</si>
  <si>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</si>
  <si>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</si>
  <si>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</si>
  <si>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</si>
  <si>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</si>
  <si>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</si>
  <si>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</si>
  <si>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</si>
  <si>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</si>
  <si>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</si>
  <si>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</si>
  <si>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</si>
  <si>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</si>
  <si>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</si>
  <si>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</si>
  <si>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</si>
  <si>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</si>
  <si>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</si>
  <si>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</si>
  <si>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</si>
  <si>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</si>
  <si>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</si>
  <si>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</si>
  <si>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</si>
  <si>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</si>
  <si>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</si>
  <si>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</si>
  <si>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</si>
  <si>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</si>
  <si>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</si>
  <si>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</si>
  <si>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</si>
  <si>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</si>
  <si>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</si>
  <si>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</si>
  <si>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</si>
  <si>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</si>
  <si>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</si>
  <si>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</si>
  <si>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</si>
  <si>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</si>
  <si>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</si>
  <si>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</si>
  <si>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</si>
  <si>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</si>
  <si>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</si>
  <si>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</si>
  <si>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</si>
  <si>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</si>
  <si>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</si>
  <si>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</si>
  <si>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</si>
  <si>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</si>
  <si>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</si>
  <si>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</si>
  <si>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</si>
  <si>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</si>
  <si>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</si>
  <si>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</si>
  <si>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</si>
  <si>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</si>
  <si>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</si>
  <si>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</si>
  <si>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</si>
  <si>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</si>
  <si>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</si>
  <si>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</si>
  <si>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</si>
  <si>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</si>
  <si>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</si>
  <si>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</si>
  <si>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</si>
  <si>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</si>
  <si>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</si>
  <si>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</si>
  <si>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</si>
  <si>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</si>
  <si>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</si>
  <si>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</si>
  <si>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</si>
  <si>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</si>
  <si>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</si>
  <si>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</si>
  <si>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</si>
  <si>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</si>
  <si>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</si>
  <si>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</si>
  <si>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</si>
  <si>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</si>
  <si>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</si>
  <si>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</si>
  <si>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</si>
  <si>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</si>
  <si>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</si>
  <si>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</si>
  <si>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</si>
  <si>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</si>
  <si>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</si>
  <si>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</si>
  <si>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</si>
  <si>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</si>
  <si>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</si>
  <si>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</si>
  <si>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</si>
  <si>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</si>
  <si>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</si>
  <si>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</si>
  <si>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</si>
  <si>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</si>
  <si>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</si>
  <si>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</si>
  <si>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</si>
  <si>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</si>
  <si>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</si>
  <si>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</si>
  <si>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</si>
  <si>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</si>
  <si>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</si>
  <si>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</si>
  <si>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</si>
  <si>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</si>
  <si>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</si>
  <si>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</si>
  <si>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</si>
  <si>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</si>
  <si>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</si>
  <si>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</si>
  <si>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</si>
  <si>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</si>
  <si>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</si>
  <si>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</si>
  <si>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</si>
  <si>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</si>
  <si>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</si>
  <si>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</si>
  <si>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</si>
  <si>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</si>
  <si>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</si>
  <si>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</si>
  <si>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</si>
  <si>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</si>
  <si>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</si>
  <si>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</si>
  <si>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</si>
  <si>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</si>
  <si>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</si>
  <si>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</si>
  <si>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</si>
  <si>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</si>
  <si>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</si>
  <si>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</si>
  <si>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</si>
  <si>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</si>
  <si>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</si>
  <si>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</si>
  <si>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</si>
  <si>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</si>
  <si>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</si>
  <si>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</si>
  <si>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</si>
  <si>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</si>
  <si>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</si>
  <si>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</si>
  <si>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</si>
  <si>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</si>
  <si>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</si>
  <si>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</si>
  <si>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</si>
  <si>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</si>
  <si>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</si>
  <si>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</si>
  <si>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</si>
  <si>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</si>
  <si>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</si>
  <si>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</si>
  <si>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</si>
  <si>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</si>
  <si>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</si>
  <si>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</si>
  <si>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</si>
  <si>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</si>
  <si>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</si>
  <si>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</si>
  <si>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</si>
  <si>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</si>
  <si>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</si>
  <si>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</si>
  <si>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</si>
  <si>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</si>
  <si>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</si>
  <si>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</si>
  <si>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</si>
  <si>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</si>
  <si>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</si>
  <si>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</si>
  <si>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</si>
  <si>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</si>
  <si>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</si>
  <si>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</si>
  <si>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</si>
  <si>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</si>
  <si>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</si>
  <si>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</si>
  <si>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</si>
  <si>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</si>
  <si>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</si>
  <si>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</si>
  <si>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</si>
  <si>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</si>
  <si>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</si>
  <si>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</si>
  <si>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</si>
  <si>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</si>
  <si>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</si>
  <si>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</si>
  <si>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</si>
  <si>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</si>
  <si>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</si>
  <si>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</si>
  <si>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</si>
  <si>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</si>
  <si>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</si>
  <si>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</si>
  <si>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</si>
  <si>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</si>
  <si>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</si>
  <si>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</si>
  <si>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</si>
  <si>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</si>
  <si>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</si>
  <si>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</si>
  <si>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</si>
  <si>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</si>
  <si>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</si>
  <si>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</si>
  <si>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</si>
  <si>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</si>
  <si>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</si>
  <si>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</si>
  <si>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</si>
  <si>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</si>
  <si>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</si>
  <si>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</si>
  <si>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</si>
  <si>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</si>
  <si>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</si>
  <si>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</si>
  <si>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</si>
  <si>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</si>
  <si>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</si>
  <si>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</si>
  <si>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</si>
  <si>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</si>
  <si>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</si>
  <si>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</si>
  <si>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</si>
  <si>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</si>
  <si>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</si>
  <si>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</si>
  <si>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</si>
  <si>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</si>
  <si>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</si>
  <si>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</si>
  <si>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</si>
  <si>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</si>
  <si>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</si>
  <si>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</si>
  <si>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</si>
  <si>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</si>
  <si>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</si>
  <si>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</si>
  <si>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</si>
  <si>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</si>
  <si>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</si>
  <si>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</si>
  <si>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</si>
  <si>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</si>
  <si>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</si>
  <si>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</si>
  <si>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</si>
  <si>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</si>
  <si>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</si>
  <si>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</si>
  <si>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</si>
  <si>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</si>
  <si>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</si>
  <si>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</si>
  <si>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</si>
  <si>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</si>
  <si>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</si>
  <si>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</si>
  <si>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</si>
  <si>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</si>
  <si>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</si>
  <si>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</si>
  <si>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</si>
  <si>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</si>
  <si>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</si>
  <si>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</si>
  <si>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</si>
  <si>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</si>
  <si>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</si>
  <si>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</si>
  <si>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</si>
  <si>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</si>
  <si>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</si>
  <si>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</si>
  <si>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</si>
  <si>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</si>
  <si>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</si>
  <si>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</si>
  <si>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</si>
  <si>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</si>
  <si>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</si>
  <si>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</si>
  <si>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</si>
  <si>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</si>
  <si>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</si>
  <si>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</si>
  <si>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</si>
  <si>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</si>
  <si>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</si>
  <si>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</si>
  <si>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</si>
  <si>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</si>
  <si>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</si>
  <si>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</si>
  <si>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</si>
  <si>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</si>
  <si>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</si>
  <si>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</si>
  <si>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</si>
  <si>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</si>
  <si>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</si>
  <si>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</si>
  <si>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</si>
  <si>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</si>
  <si>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</si>
  <si>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</si>
  <si>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</si>
  <si>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</si>
  <si>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</si>
  <si>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</si>
  <si>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</si>
  <si>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</si>
  <si>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</si>
  <si>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</si>
  <si>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</si>
  <si>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</si>
  <si>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</si>
  <si>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</si>
  <si>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</si>
  <si>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</si>
  <si>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</si>
  <si>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</si>
  <si>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</si>
  <si>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</si>
  <si>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</si>
  <si>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</si>
  <si>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</si>
  <si>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</si>
  <si>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</si>
  <si>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</si>
  <si>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</si>
  <si>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</si>
  <si>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</si>
  <si>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</si>
  <si>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</si>
  <si>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</si>
  <si>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</si>
  <si>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</si>
  <si>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</si>
  <si>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</si>
  <si>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</si>
  <si>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</si>
  <si>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</si>
  <si>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</si>
  <si>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</si>
  <si>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</si>
  <si>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</si>
  <si>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</si>
  <si>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</si>
  <si>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</si>
  <si>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</si>
  <si>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</si>
  <si>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</si>
  <si>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</si>
  <si>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</si>
  <si>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</si>
  <si>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</si>
  <si>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</si>
  <si>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</si>
  <si>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</si>
  <si>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</si>
  <si>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</si>
  <si>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</si>
  <si>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</si>
  <si>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</si>
  <si>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</si>
  <si>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</si>
  <si>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</si>
  <si>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</si>
  <si>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</si>
  <si>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</si>
  <si>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</si>
  <si>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</si>
  <si>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</si>
  <si>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</si>
  <si>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</si>
  <si>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</si>
  <si>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</si>
  <si>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</si>
  <si>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</si>
  <si>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</si>
  <si>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</si>
  <si>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</si>
  <si>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</si>
  <si>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</si>
  <si>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</si>
  <si>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</si>
  <si>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</si>
  <si>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</si>
  <si>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</si>
  <si>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</si>
  <si>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</si>
  <si>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</si>
  <si>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</si>
  <si>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</si>
  <si>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</si>
  <si>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</si>
  <si>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</si>
  <si>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</si>
  <si>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</si>
  <si>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</si>
  <si>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</si>
  <si>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</si>
  <si>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</si>
  <si>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</si>
  <si>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</si>
  <si>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</si>
  <si>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</si>
  <si>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</si>
  <si>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</si>
  <si>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</si>
  <si>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</si>
  <si>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</si>
  <si>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</si>
  <si>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</si>
  <si>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</si>
  <si>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</si>
  <si>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</si>
  <si>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</si>
  <si>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</si>
  <si>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</si>
  <si>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</si>
  <si>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</si>
  <si>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</si>
  <si>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</si>
  <si>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</si>
  <si>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</si>
  <si>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</si>
  <si>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</si>
  <si>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</si>
  <si>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</si>
  <si>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</si>
  <si>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</si>
  <si>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</si>
  <si>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</si>
  <si>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</si>
  <si>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</si>
  <si>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</si>
  <si>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</si>
  <si>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</si>
  <si>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</si>
  <si>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</si>
  <si>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</si>
  <si>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</si>
  <si>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</si>
  <si>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</si>
  <si>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</si>
  <si>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</si>
  <si>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</si>
  <si>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</si>
  <si>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</si>
  <si>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</si>
  <si>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</si>
  <si>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</si>
  <si>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</si>
  <si>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</si>
  <si>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</si>
  <si>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</si>
  <si>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</si>
  <si>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</si>
  <si>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</si>
  <si>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</si>
  <si>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</si>
  <si>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</si>
  <si>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</si>
  <si>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</si>
  <si>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</si>
  <si>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</si>
  <si>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</si>
  <si>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</si>
  <si>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</si>
  <si>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</si>
  <si>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</si>
  <si>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</si>
  <si>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</si>
  <si>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</si>
  <si>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</si>
  <si>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</si>
  <si>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</si>
  <si>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</si>
  <si>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</si>
  <si>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</si>
  <si>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</si>
  <si>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</si>
  <si>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</si>
  <si>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</si>
  <si>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</si>
  <si>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</si>
  <si>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</si>
  <si>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</si>
  <si>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</si>
  <si>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</si>
  <si>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</si>
  <si>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</si>
  <si>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</si>
  <si>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</si>
  <si>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</si>
  <si>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</si>
  <si>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</si>
  <si>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</si>
  <si>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</si>
  <si>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</si>
  <si>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</si>
  <si>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</si>
  <si>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</si>
  <si>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</si>
  <si>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</si>
  <si>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</si>
  <si>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</si>
  <si>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</si>
  <si>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</si>
  <si>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</si>
  <si>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</si>
  <si>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</si>
  <si>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</si>
  <si>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</si>
  <si>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</si>
  <si>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</si>
  <si>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</si>
  <si>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</si>
  <si>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</si>
  <si>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</si>
  <si>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</si>
  <si>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</si>
  <si>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</si>
  <si>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</si>
  <si>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</si>
  <si>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</si>
  <si>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</si>
  <si>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</si>
  <si>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</si>
  <si>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</si>
  <si>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</si>
  <si>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</si>
  <si>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</si>
  <si>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</si>
  <si>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</si>
  <si>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</si>
  <si>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</si>
  <si>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</si>
  <si>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</si>
  <si>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</si>
  <si>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</si>
  <si>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</si>
  <si>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</si>
  <si>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</si>
  <si>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</si>
  <si>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</si>
  <si>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</si>
  <si>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</si>
  <si>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</si>
  <si>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</si>
  <si>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</si>
  <si>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</si>
  <si>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</si>
  <si>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</si>
  <si>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</si>
  <si>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</si>
  <si>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</si>
  <si>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</si>
  <si>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</si>
  <si>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</si>
  <si>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</si>
  <si>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</si>
  <si>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</si>
  <si>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</si>
  <si>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</si>
  <si>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</si>
  <si>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</si>
  <si>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</si>
  <si>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</si>
  <si>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</si>
  <si>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</si>
  <si>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</si>
  <si>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</si>
  <si>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</si>
  <si>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</si>
  <si>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</si>
  <si>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</si>
  <si>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</si>
  <si>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</si>
  <si>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</si>
  <si>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</si>
  <si>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</si>
  <si>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</si>
  <si>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</si>
  <si>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</si>
  <si>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</si>
  <si>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</si>
  <si>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</si>
  <si>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</si>
  <si>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</si>
  <si>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</si>
  <si>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</si>
  <si>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</si>
  <si>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</si>
  <si>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</si>
  <si>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</si>
  <si>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</si>
  <si>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</si>
  <si>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</si>
  <si>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</si>
  <si>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</si>
  <si>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</si>
  <si>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</si>
  <si>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</si>
  <si>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</si>
  <si>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</si>
  <si>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</si>
  <si>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</si>
  <si>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</si>
  <si>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</si>
  <si>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</si>
  <si>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</si>
  <si>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</si>
  <si>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</si>
  <si>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</si>
  <si>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</si>
  <si>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</si>
  <si>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</si>
  <si>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</si>
  <si>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</si>
  <si>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</si>
  <si>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</si>
  <si>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</si>
  <si>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</si>
  <si>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</si>
  <si>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</si>
  <si>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</si>
  <si>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</si>
  <si>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</si>
  <si>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</si>
  <si>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</si>
  <si>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</si>
  <si>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</si>
  <si>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</si>
  <si>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</si>
  <si>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</si>
  <si>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</si>
  <si>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</si>
  <si>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</si>
  <si>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</si>
  <si>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</si>
  <si>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</si>
  <si>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</si>
  <si>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</si>
  <si>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</si>
  <si>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</si>
  <si>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</si>
  <si>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</si>
  <si>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</si>
  <si>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</si>
  <si>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</si>
  <si>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</si>
  <si>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</si>
  <si>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</si>
  <si>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</si>
  <si>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</si>
  <si>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</si>
  <si>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</si>
  <si>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</si>
  <si>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</si>
  <si>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</si>
  <si>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</si>
  <si>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</si>
  <si>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</si>
  <si>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</si>
  <si>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</si>
  <si>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</si>
  <si>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</si>
  <si>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</si>
  <si>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</si>
  <si>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</si>
  <si>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</si>
  <si>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</si>
  <si>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</si>
  <si>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</si>
  <si>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</si>
  <si>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</si>
  <si>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</si>
  <si>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</si>
  <si>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</si>
  <si>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</si>
  <si>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</si>
  <si>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</si>
  <si>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</si>
  <si>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</si>
  <si>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</si>
  <si>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</si>
  <si>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</si>
  <si>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</si>
  <si>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</si>
  <si>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</si>
  <si>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</si>
  <si>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</si>
  <si>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</si>
  <si>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</si>
  <si>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</si>
  <si>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</si>
  <si>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</si>
  <si>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</si>
  <si>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</si>
  <si>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</si>
  <si>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</si>
  <si>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</si>
  <si>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</si>
  <si>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</si>
  <si>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</si>
  <si>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</si>
  <si>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</si>
  <si>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</si>
  <si>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</si>
  <si>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</si>
  <si>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</si>
  <si>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</si>
  <si>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</si>
  <si>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</si>
  <si>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</si>
  <si>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</si>
  <si>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</si>
  <si>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</si>
  <si>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</si>
  <si>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</si>
  <si>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</si>
  <si>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</si>
  <si>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</si>
  <si>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</si>
  <si>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</si>
  <si>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</si>
  <si>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</si>
  <si>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</si>
  <si>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</si>
  <si>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</si>
  <si>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</si>
  <si>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</si>
  <si>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</si>
  <si>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</si>
  <si>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</si>
  <si>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</si>
  <si>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</si>
  <si>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</si>
  <si>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</si>
  <si>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</si>
  <si>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</si>
  <si>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</si>
  <si>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</si>
  <si>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</si>
  <si>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</si>
  <si>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</si>
  <si>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</si>
  <si>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</si>
  <si>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</si>
  <si>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</si>
  <si>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</si>
  <si>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</si>
  <si>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</si>
  <si>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</si>
  <si>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</si>
  <si>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</si>
  <si>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</si>
  <si>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</si>
  <si>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</si>
  <si>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</si>
  <si>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</si>
  <si>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</si>
  <si>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</si>
  <si>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</si>
  <si>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</si>
  <si>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</si>
  <si>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</si>
  <si>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</si>
  <si>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</si>
  <si>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</si>
  <si>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</si>
  <si>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</si>
  <si>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</si>
  <si>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</si>
  <si>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</si>
  <si>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</si>
  <si>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</si>
  <si>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</si>
  <si>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</si>
  <si>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</si>
  <si>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</si>
  <si>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</si>
  <si>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</si>
  <si>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</si>
  <si>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</si>
  <si>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</si>
  <si>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</si>
  <si>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</si>
  <si>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</si>
  <si>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</si>
  <si>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</si>
  <si>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</si>
  <si>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</si>
  <si>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</si>
  <si>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</si>
  <si>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</si>
  <si>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</si>
  <si>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</si>
  <si>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</si>
  <si>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</si>
  <si>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</si>
  <si>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</si>
  <si>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</si>
  <si>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</si>
  <si>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</si>
  <si>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</si>
  <si>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</si>
  <si>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</si>
  <si>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</si>
  <si>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</si>
  <si>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</si>
  <si>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</si>
  <si>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</si>
  <si>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</si>
  <si>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</si>
  <si>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</si>
  <si>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</si>
  <si>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</si>
  <si>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</si>
  <si>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</si>
  <si>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</si>
  <si>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</si>
  <si>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</si>
  <si>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</si>
  <si>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</si>
  <si>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</si>
  <si>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</si>
  <si>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</si>
  <si>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</si>
  <si>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</si>
  <si>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</si>
  <si>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</si>
  <si>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</si>
  <si>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</si>
  <si>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</si>
  <si>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</si>
  <si>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</si>
  <si>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</si>
  <si>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</si>
  <si>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</si>
  <si>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</si>
  <si>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</si>
  <si>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</si>
  <si>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</si>
  <si>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</si>
  <si>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</si>
  <si>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</si>
  <si>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</si>
  <si>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</si>
  <si>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</si>
  <si>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</si>
  <si>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</si>
  <si>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</si>
  <si>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</si>
  <si>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</si>
  <si>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</si>
  <si>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</si>
  <si>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</si>
  <si>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</si>
  <si>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</si>
  <si>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</si>
  <si>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</si>
  <si>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</si>
  <si>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</si>
  <si>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</si>
  <si>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</si>
  <si>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</si>
  <si>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</si>
  <si>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</si>
  <si>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</si>
  <si>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</si>
  <si>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</si>
  <si>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</si>
  <si>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</si>
  <si>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</si>
  <si>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</si>
  <si>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</si>
  <si>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</si>
  <si>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</si>
  <si>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</si>
  <si>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</si>
  <si>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</si>
  <si>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</si>
  <si>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</si>
  <si>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</si>
  <si>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</si>
  <si>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</si>
  <si>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</si>
  <si>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</si>
  <si>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</si>
  <si>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</si>
  <si>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</si>
  <si>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</si>
  <si>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</si>
  <si>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</si>
  <si>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</si>
  <si>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</si>
  <si>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</si>
  <si>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</si>
  <si>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</si>
  <si>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</si>
  <si>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</si>
  <si>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</si>
  <si>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</si>
  <si>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</si>
  <si>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</si>
  <si>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</si>
  <si>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</si>
  <si>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</si>
  <si>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</si>
  <si>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</si>
  <si>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</si>
  <si>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</si>
  <si>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</si>
  <si>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</si>
  <si>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</si>
  <si>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</si>
  <si>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</si>
  <si>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</si>
  <si>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</si>
  <si>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</si>
  <si>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</si>
  <si>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</si>
  <si>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</si>
  <si>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</si>
  <si>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</si>
  <si>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</si>
  <si>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</si>
  <si>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</si>
  <si>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</si>
  <si>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</si>
  <si>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</si>
  <si>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</si>
  <si>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</si>
  <si>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</si>
  <si>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</si>
  <si>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</si>
  <si>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</si>
  <si>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</si>
  <si>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</si>
  <si>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</si>
  <si>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</si>
  <si>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</si>
  <si>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</si>
  <si>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</si>
  <si>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</si>
  <si>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</si>
  <si>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</si>
  <si>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</si>
  <si>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</si>
  <si>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</si>
  <si>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</si>
  <si>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</si>
  <si>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</si>
  <si>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</si>
  <si>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</si>
  <si>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</si>
  <si>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</si>
  <si>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</si>
  <si>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</si>
  <si>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</si>
  <si>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</si>
  <si>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</si>
  <si>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</si>
  <si>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</si>
  <si>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</si>
  <si>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</si>
  <si>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</si>
  <si>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</si>
  <si>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</si>
  <si>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</si>
  <si>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</si>
  <si>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</si>
  <si>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</si>
  <si>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</si>
  <si>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</si>
  <si>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</si>
  <si>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</si>
  <si>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</si>
  <si>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</si>
  <si>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</si>
  <si>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</si>
  <si>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</si>
  <si>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</si>
  <si>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</si>
  <si>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</si>
  <si>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</si>
  <si>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</si>
  <si>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</si>
  <si>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</si>
  <si>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</si>
  <si>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</si>
  <si>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</si>
  <si>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</si>
  <si>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</si>
  <si>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</si>
  <si>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</si>
  <si>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</si>
  <si>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</si>
  <si>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</si>
  <si>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</si>
  <si>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</si>
  <si>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</si>
  <si>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</si>
  <si>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</si>
  <si>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</si>
  <si>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</si>
  <si>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</si>
  <si>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</si>
  <si>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</si>
  <si>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</si>
  <si>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</si>
  <si>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</si>
  <si>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</si>
  <si>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</si>
  <si>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</si>
  <si>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</si>
  <si>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</si>
  <si>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</si>
  <si>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</si>
  <si>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</si>
  <si>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</si>
  <si>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</si>
  <si>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</si>
  <si>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</si>
  <si>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</si>
  <si>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</si>
  <si>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</si>
  <si>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</si>
  <si>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</si>
  <si>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</si>
  <si>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</si>
  <si>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</si>
  <si>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</si>
  <si>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</si>
  <si>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</si>
  <si>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</si>
  <si>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</si>
  <si>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</si>
  <si>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</si>
  <si>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</si>
  <si>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</si>
  <si>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</si>
  <si>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</si>
  <si>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</si>
  <si>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</si>
  <si>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</si>
  <si>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</si>
  <si>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</si>
  <si>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</si>
  <si>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</si>
  <si>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</si>
  <si>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</si>
  <si>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</si>
  <si>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</si>
  <si>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</si>
  <si>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</si>
  <si>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</si>
  <si>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</si>
  <si>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</si>
  <si>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</si>
  <si>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</si>
  <si>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</si>
  <si>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</si>
  <si>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</si>
  <si>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</si>
  <si>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</si>
  <si>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</si>
  <si>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</si>
  <si>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</si>
  <si>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</si>
  <si>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</si>
  <si>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</si>
  <si>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</si>
  <si>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</si>
  <si>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</si>
  <si>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</si>
  <si>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</si>
  <si>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</si>
  <si>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</si>
  <si>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</si>
  <si>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</si>
  <si>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</si>
  <si>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</si>
  <si>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</si>
  <si>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</si>
  <si>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</si>
  <si>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</si>
  <si>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</si>
  <si>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</si>
  <si>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</si>
  <si>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</si>
  <si>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</si>
  <si>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</si>
  <si>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</si>
  <si>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</si>
  <si>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</si>
  <si>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</si>
  <si>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</si>
  <si>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</si>
  <si>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</si>
  <si>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</si>
  <si>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</si>
  <si>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</si>
  <si>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</si>
  <si>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</si>
  <si>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</si>
  <si>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</si>
  <si>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</si>
  <si>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</si>
  <si>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</si>
  <si>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</si>
  <si>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</si>
  <si>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</si>
  <si>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</si>
  <si>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</si>
  <si>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</si>
  <si>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</si>
  <si>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</si>
  <si>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</si>
  <si>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</si>
  <si>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</si>
  <si>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</si>
  <si>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</si>
  <si>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</si>
  <si>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</si>
  <si>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</si>
  <si>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</si>
  <si>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</si>
  <si>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</si>
  <si>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</si>
  <si>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</si>
  <si>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</si>
  <si>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</si>
  <si>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</si>
  <si>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</si>
  <si>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</si>
  <si>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</si>
  <si>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</si>
  <si>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</si>
  <si>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</si>
  <si>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</si>
  <si>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</si>
  <si>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</si>
  <si>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</si>
  <si>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</si>
  <si>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</si>
  <si>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</si>
  <si>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</si>
  <si>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</si>
  <si>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</si>
  <si>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</si>
  <si>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</si>
  <si>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</si>
  <si>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</si>
  <si>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</si>
  <si>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</si>
  <si>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</si>
  <si>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</si>
  <si>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</si>
  <si>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</si>
  <si>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</si>
  <si>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</si>
  <si>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</si>
  <si>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</si>
  <si>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</si>
  <si>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</si>
  <si>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</si>
  <si>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</si>
  <si>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</si>
  <si>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</si>
  <si>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</si>
  <si>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</si>
  <si>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</si>
  <si>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</si>
  <si>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</si>
  <si>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</si>
  <si>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</si>
  <si>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</si>
  <si>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</si>
  <si>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</si>
  <si>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</si>
  <si>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</si>
  <si>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</si>
  <si>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</si>
  <si>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</si>
  <si>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</si>
  <si>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</si>
  <si>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</si>
  <si>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</si>
  <si>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</si>
  <si>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</si>
  <si>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</si>
  <si>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</si>
  <si>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</si>
  <si>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</si>
  <si>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</si>
  <si>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</si>
  <si>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</si>
  <si>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</si>
  <si>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</si>
  <si>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</si>
  <si>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</si>
  <si>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</si>
  <si>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</si>
  <si>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</si>
  <si>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</si>
  <si>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</si>
  <si>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</si>
  <si>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</si>
  <si>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</si>
  <si>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</si>
  <si>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</si>
  <si>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</si>
  <si>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</si>
  <si>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</si>
  <si>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</si>
  <si>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</si>
  <si>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</si>
  <si>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</si>
  <si>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</si>
  <si>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</si>
  <si>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</si>
  <si>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</si>
  <si>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</si>
  <si>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</si>
  <si>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</si>
  <si>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</si>
  <si>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</si>
  <si>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</si>
  <si>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</si>
  <si>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</si>
  <si>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</si>
  <si>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</si>
  <si>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</si>
  <si>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</si>
  <si>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</si>
  <si>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</si>
  <si>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</si>
  <si>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</si>
  <si>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</si>
  <si>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</si>
  <si>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</si>
  <si>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</si>
  <si>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</si>
  <si>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</si>
  <si>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</si>
  <si>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</si>
  <si>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</si>
  <si>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</si>
  <si>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</si>
  <si>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</si>
  <si>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</si>
  <si>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</si>
  <si>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</si>
  <si>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</si>
  <si>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</si>
  <si>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</si>
  <si>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</si>
  <si>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</si>
  <si>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</si>
  <si>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</si>
  <si>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</si>
  <si>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</si>
  <si>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</si>
  <si>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</si>
  <si>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</si>
  <si>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</si>
  <si>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</si>
  <si>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</si>
  <si>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</si>
  <si>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</si>
  <si>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</si>
  <si>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</si>
  <si>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</si>
  <si>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</si>
  <si>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</si>
  <si>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</si>
  <si>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</si>
  <si>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</si>
  <si>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</si>
  <si>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</si>
  <si>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</si>
  <si>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</si>
  <si>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</si>
  <si>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</si>
  <si>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</si>
  <si>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</si>
  <si>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</si>
  <si>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</si>
  <si>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</si>
  <si>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</si>
  <si>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</si>
  <si>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</si>
  <si>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</si>
  <si>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</si>
  <si>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</si>
  <si>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</si>
  <si>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</si>
  <si>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</si>
  <si>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</si>
  <si>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</si>
  <si>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</si>
  <si>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</si>
  <si>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</si>
  <si>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</si>
  <si>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</si>
  <si>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</si>
  <si>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</si>
  <si>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</si>
  <si>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</si>
  <si>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</si>
  <si>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</si>
  <si>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</si>
  <si>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</si>
  <si>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</si>
  <si>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</si>
  <si>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</si>
  <si>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</si>
  <si>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</si>
  <si>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</si>
  <si>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</si>
  <si>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</si>
  <si>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</si>
  <si>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</si>
  <si>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</si>
  <si>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</si>
  <si>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</si>
  <si>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</si>
  <si>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</si>
  <si>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</si>
  <si>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</si>
  <si>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</si>
  <si>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</si>
  <si>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</si>
  <si>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</si>
  <si>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</si>
  <si>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</si>
  <si>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</si>
  <si>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</si>
  <si>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</si>
  <si>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</si>
  <si>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</si>
  <si>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</si>
  <si>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</si>
  <si>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</si>
  <si>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</si>
  <si>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</si>
  <si>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</si>
  <si>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</si>
  <si>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</si>
  <si>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</si>
  <si>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</si>
  <si>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</si>
  <si>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</si>
  <si>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</si>
  <si>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</si>
  <si>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</si>
  <si>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</si>
  <si>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</si>
  <si>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</si>
  <si>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</si>
  <si>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</si>
  <si>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</si>
  <si>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</si>
  <si>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</si>
  <si>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</si>
  <si>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</si>
  <si>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</si>
  <si>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</si>
  <si>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</si>
  <si>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</si>
  <si>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</si>
  <si>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</si>
  <si>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</si>
  <si>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</si>
  <si>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</si>
  <si>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</si>
  <si>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</si>
  <si>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</si>
  <si>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</si>
  <si>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</si>
  <si>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</si>
  <si>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</si>
  <si>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</si>
  <si>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</si>
  <si>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</si>
  <si>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</si>
  <si>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</si>
  <si>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</si>
  <si>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</si>
  <si>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</si>
  <si>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</si>
  <si>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</si>
  <si>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</si>
  <si>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</si>
  <si>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</si>
  <si>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</si>
  <si>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</si>
  <si>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</si>
  <si>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</si>
  <si>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</si>
  <si>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</si>
  <si>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</si>
  <si>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</si>
  <si>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</si>
  <si>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</si>
  <si>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</si>
  <si>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</si>
  <si>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</si>
  <si>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</si>
  <si>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</si>
  <si>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</si>
  <si>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</si>
  <si>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</si>
  <si>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</si>
  <si>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</si>
  <si>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</si>
  <si>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</si>
  <si>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</si>
  <si>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</si>
  <si>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</si>
  <si>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</si>
  <si>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</si>
  <si>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</si>
  <si>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</si>
  <si>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</si>
  <si>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</si>
  <si>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</si>
  <si>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</si>
  <si>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</si>
  <si>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</si>
  <si>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</si>
  <si>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</si>
  <si>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</si>
  <si>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</si>
  <si>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</si>
  <si>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</si>
  <si>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</si>
  <si>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</si>
  <si>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</si>
  <si>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</si>
  <si>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</si>
  <si>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</si>
  <si>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</si>
  <si>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</si>
  <si>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</si>
  <si>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</si>
  <si>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</si>
  <si>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</si>
  <si>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</si>
  <si>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</si>
  <si>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</si>
  <si>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</si>
  <si>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</si>
  <si>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</si>
  <si>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</si>
  <si>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</si>
  <si>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</si>
  <si>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</si>
  <si>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</si>
  <si>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</si>
  <si>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</si>
  <si>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</si>
  <si>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</si>
  <si>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</si>
  <si>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</si>
  <si>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</si>
  <si>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</si>
  <si>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</si>
  <si>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</si>
  <si>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</si>
  <si>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</si>
  <si>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</si>
  <si>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</si>
  <si>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</si>
  <si>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</si>
  <si>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</si>
  <si>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</si>
  <si>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</si>
  <si>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</si>
  <si>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</si>
  <si>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</si>
  <si>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</si>
  <si>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</si>
  <si>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</si>
  <si>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</si>
  <si>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</si>
  <si>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</si>
  <si>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</si>
  <si>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</si>
  <si>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</si>
  <si>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</si>
  <si>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</si>
  <si>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</si>
  <si>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</si>
  <si>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</si>
  <si>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</si>
  <si>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</si>
  <si>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</si>
  <si>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</si>
  <si>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</si>
  <si>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</si>
  <si>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</si>
  <si>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</si>
  <si>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</si>
  <si>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</si>
  <si>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</si>
  <si>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</si>
  <si>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</si>
  <si>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</si>
  <si>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</si>
  <si>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</si>
  <si>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</si>
  <si>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</si>
  <si>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</si>
  <si>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</si>
  <si>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</si>
  <si>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</si>
  <si>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</si>
  <si>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</si>
  <si>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</si>
  <si>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</si>
  <si>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</si>
  <si>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</si>
  <si>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</si>
  <si>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</si>
  <si>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</si>
  <si>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</si>
  <si>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</si>
  <si>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</si>
  <si>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</si>
  <si>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</si>
  <si>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</si>
  <si>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</si>
  <si>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</si>
  <si>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</si>
  <si>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</si>
  <si>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</si>
  <si>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</si>
  <si>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</si>
  <si>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</si>
  <si>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</si>
  <si>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</si>
  <si>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</si>
  <si>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</si>
  <si>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</si>
  <si>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</si>
  <si>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</si>
  <si>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</si>
  <si>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</si>
  <si>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</si>
  <si>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</si>
  <si>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</si>
  <si>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</si>
  <si>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</si>
  <si>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</si>
  <si>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</si>
  <si>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</si>
  <si>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</si>
  <si>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</si>
  <si>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</si>
  <si>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</si>
  <si>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</si>
  <si>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</si>
  <si>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</si>
  <si>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</si>
  <si>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</si>
  <si>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</si>
  <si>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</si>
  <si>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</si>
  <si>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</si>
  <si>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</si>
  <si>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</si>
  <si>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</si>
  <si>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</si>
  <si>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</si>
  <si>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</si>
  <si>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</si>
  <si>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</si>
  <si>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</si>
  <si>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</si>
  <si>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</si>
  <si>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</si>
  <si>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</si>
  <si>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</si>
  <si>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</si>
  <si>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</si>
  <si>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</si>
  <si>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</si>
  <si>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</si>
  <si>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</si>
  <si>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</si>
  <si>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</si>
  <si>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</si>
  <si>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</si>
  <si>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</si>
  <si>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</si>
  <si>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</si>
  <si>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</si>
  <si>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</si>
  <si>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</si>
  <si>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</si>
  <si>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</si>
  <si>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</si>
  <si>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</si>
  <si>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</si>
  <si>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</si>
  <si>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</si>
  <si>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</si>
  <si>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</si>
  <si>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</si>
  <si>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</si>
  <si>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</si>
  <si>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</si>
  <si>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</si>
  <si>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</si>
  <si>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</si>
  <si>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</si>
  <si>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</si>
  <si>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</si>
  <si>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</si>
  <si>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</si>
  <si>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</si>
  <si>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</si>
  <si>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</si>
  <si>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</si>
  <si>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</si>
  <si>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</si>
  <si>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</si>
  <si>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</si>
  <si>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</si>
  <si>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</si>
  <si>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</si>
  <si>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</si>
  <si>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</si>
  <si>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</si>
  <si>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</si>
  <si>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</si>
  <si>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</si>
  <si>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</si>
  <si>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</si>
  <si>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</si>
  <si>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</si>
  <si>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</si>
  <si>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</si>
  <si>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</si>
  <si>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</si>
  <si>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</si>
  <si>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</si>
  <si>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</si>
  <si>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</si>
  <si>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</si>
  <si>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</si>
  <si>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</si>
  <si>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</si>
  <si>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</si>
  <si>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</si>
  <si>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</si>
  <si>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</si>
  <si>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</si>
  <si>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</si>
  <si>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</si>
  <si>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</si>
  <si>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</si>
  <si>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</si>
  <si>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</si>
  <si>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</si>
  <si>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</si>
  <si>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</si>
  <si>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</si>
  <si>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</si>
  <si>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</si>
  <si>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</si>
  <si>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</si>
  <si>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</si>
  <si>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</si>
  <si>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</si>
  <si>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</si>
  <si>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</si>
  <si>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</si>
  <si>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</si>
  <si>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</si>
  <si>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</si>
  <si>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</si>
  <si>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</si>
  <si>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</si>
  <si>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</si>
  <si>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</si>
  <si>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</si>
  <si>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</si>
  <si>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</si>
  <si>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</si>
  <si>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</si>
  <si>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</si>
  <si>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</si>
  <si>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</si>
  <si>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</si>
  <si>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</si>
  <si>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</si>
  <si>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</si>
  <si>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</si>
  <si>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</si>
  <si>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</si>
  <si>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</si>
  <si>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</si>
  <si>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</si>
  <si>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</si>
  <si>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</si>
  <si>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</si>
  <si>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</si>
  <si>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</si>
  <si>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</si>
  <si>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</si>
  <si>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</si>
  <si>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</si>
  <si>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</si>
  <si>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</si>
  <si>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</si>
  <si>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</si>
  <si>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</si>
  <si>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</si>
  <si>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</si>
  <si>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</si>
  <si>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</si>
  <si>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</si>
  <si>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</si>
  <si>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</si>
  <si>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</si>
  <si>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</si>
  <si>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</si>
  <si>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</si>
  <si>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</si>
  <si>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</si>
  <si>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</si>
  <si>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</si>
  <si>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</si>
  <si>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</si>
  <si>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</si>
  <si>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</si>
  <si>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</si>
  <si>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</si>
  <si>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</si>
  <si>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</si>
  <si>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</si>
  <si>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</si>
  <si>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</si>
  <si>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</si>
  <si>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</si>
  <si>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</si>
  <si>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</si>
  <si>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</si>
  <si>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</si>
  <si>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</si>
  <si>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</si>
  <si>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</si>
  <si>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</si>
  <si>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</si>
  <si>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</si>
  <si>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</si>
  <si>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</si>
  <si>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</si>
  <si>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</si>
  <si>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</si>
  <si>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</si>
  <si>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</si>
  <si>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</si>
  <si>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</si>
  <si>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</si>
  <si>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</si>
  <si>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</si>
  <si>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</si>
  <si>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</si>
  <si>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</si>
  <si>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</si>
  <si>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</si>
  <si>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</si>
  <si>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</si>
  <si>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</si>
  <si>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</si>
  <si>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</si>
  <si>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</si>
  <si>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</si>
  <si>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</si>
  <si>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</si>
  <si>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</si>
  <si>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</si>
  <si>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</si>
  <si>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</si>
  <si>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</si>
  <si>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</si>
  <si>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</si>
  <si>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</si>
  <si>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</si>
  <si>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</si>
  <si>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</si>
  <si>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</si>
  <si>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</si>
  <si>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</si>
  <si>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</si>
  <si>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</si>
  <si>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</si>
  <si>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</si>
  <si>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</si>
  <si>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</si>
  <si>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</si>
  <si>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</si>
  <si>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</si>
  <si>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</si>
  <si>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</si>
  <si>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</si>
  <si>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</si>
  <si>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</si>
  <si>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</si>
  <si>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</si>
  <si>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</si>
  <si>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</si>
  <si>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</si>
  <si>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</si>
  <si>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</si>
  <si>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</si>
  <si>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</si>
  <si>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</si>
  <si>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</si>
  <si>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</si>
  <si>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</si>
  <si>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</si>
  <si>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</si>
  <si>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</si>
  <si>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</si>
  <si>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</si>
  <si>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</si>
  <si>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</si>
  <si>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</si>
  <si>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</si>
  <si>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</si>
  <si>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</si>
  <si>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</si>
  <si>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</si>
  <si>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</si>
  <si>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</si>
  <si>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</si>
  <si>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</si>
  <si>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</si>
  <si>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</si>
  <si>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</si>
  <si>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</si>
  <si>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</si>
  <si>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</si>
  <si>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</si>
  <si>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</si>
  <si>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</si>
  <si>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</si>
  <si>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</si>
  <si>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</si>
  <si>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</si>
  <si>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</si>
  <si>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</si>
  <si>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</si>
  <si>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</si>
  <si>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</si>
  <si>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</si>
  <si>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</si>
  <si>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</si>
  <si>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</si>
  <si>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</si>
  <si>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</si>
  <si>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</si>
  <si>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</si>
  <si>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</si>
  <si>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</si>
  <si>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</si>
  <si>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</si>
  <si>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</si>
  <si>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</si>
  <si>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</si>
  <si>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</si>
  <si>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</si>
  <si>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</si>
  <si>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</si>
  <si>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</si>
  <si>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</si>
  <si>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</si>
  <si>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</si>
  <si>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</si>
  <si>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</si>
  <si>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</si>
  <si>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</si>
  <si>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</si>
  <si>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</si>
  <si>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</si>
  <si>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</si>
  <si>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</si>
  <si>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</si>
  <si>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</si>
  <si>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</si>
  <si>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</si>
  <si>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</si>
  <si>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</si>
  <si>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</si>
  <si>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</si>
  <si>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</si>
  <si>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</si>
  <si>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</si>
  <si>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</si>
  <si>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</si>
  <si>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</si>
  <si>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</si>
  <si>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</si>
  <si>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</si>
  <si>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</si>
  <si>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</si>
  <si>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</si>
  <si>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</si>
  <si>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</si>
  <si>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</si>
  <si>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</si>
  <si>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</si>
  <si>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</si>
  <si>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</si>
  <si>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</si>
  <si>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</si>
  <si>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</si>
  <si>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</si>
  <si>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</si>
  <si>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</si>
  <si>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</si>
  <si>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</si>
  <si>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</si>
  <si>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</si>
  <si>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</si>
  <si>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</si>
  <si>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</si>
  <si>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</si>
  <si>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</si>
  <si>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</si>
  <si>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</si>
  <si>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</si>
  <si>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</si>
  <si>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</si>
  <si>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</si>
  <si>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</si>
  <si>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</si>
  <si>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</si>
  <si>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</si>
  <si>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</si>
  <si>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</si>
  <si>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</si>
  <si>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</si>
  <si>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</si>
  <si>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</si>
  <si>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</si>
  <si>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</si>
  <si>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</si>
  <si>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</si>
  <si>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</si>
  <si>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</si>
  <si>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</si>
  <si>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</si>
  <si>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</si>
  <si>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</si>
  <si>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</si>
  <si>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</si>
  <si>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</si>
  <si>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</si>
  <si>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</si>
  <si>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</si>
  <si>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</si>
  <si>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</si>
  <si>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</si>
  <si>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</si>
  <si>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</si>
  <si>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</si>
  <si>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</si>
  <si>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</si>
  <si>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</si>
  <si>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</si>
  <si>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</si>
  <si>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</si>
  <si>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</si>
  <si>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</si>
  <si>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</si>
  <si>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</si>
  <si>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</si>
  <si>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</si>
  <si>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</si>
  <si>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</si>
  <si>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</si>
  <si>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</si>
  <si>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</si>
  <si>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</si>
  <si>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</si>
  <si>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</si>
  <si>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</si>
  <si>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</si>
  <si>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</si>
  <si>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</si>
  <si>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</si>
  <si>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</si>
  <si>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</si>
  <si>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</si>
  <si>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</si>
  <si>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</si>
  <si>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</si>
  <si>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</si>
  <si>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</si>
  <si>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</si>
  <si>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</si>
  <si>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</si>
  <si>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</si>
  <si>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</si>
  <si>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</si>
  <si>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</si>
  <si>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</si>
  <si>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</si>
  <si>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</si>
  <si>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</si>
  <si>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</si>
  <si>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</si>
  <si>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</si>
  <si>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</si>
  <si>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</si>
  <si>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</si>
  <si>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</si>
  <si>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</si>
  <si>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</si>
  <si>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</si>
  <si>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</si>
  <si>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</si>
  <si>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</si>
  <si>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</si>
  <si>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</si>
  <si>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</si>
  <si>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</si>
  <si>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</si>
  <si>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</si>
  <si>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</si>
  <si>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</si>
  <si>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</si>
  <si>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</si>
  <si>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</si>
  <si>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</si>
  <si>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</si>
  <si>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</si>
  <si>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</si>
  <si>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</si>
  <si>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</si>
  <si>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</si>
  <si>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</si>
  <si>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</si>
  <si>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</si>
  <si>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</si>
  <si>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</si>
  <si>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</si>
  <si>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</si>
  <si>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</si>
  <si>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</si>
  <si>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</si>
  <si>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</si>
  <si>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</si>
  <si>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</si>
  <si>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</si>
  <si>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</si>
  <si>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</si>
  <si>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</si>
  <si>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</si>
  <si>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</si>
  <si>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</si>
  <si>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</si>
  <si>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</si>
  <si>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</si>
  <si>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</si>
  <si>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</si>
  <si>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</si>
  <si>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</si>
  <si>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</si>
  <si>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</si>
  <si>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</si>
  <si>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</si>
  <si>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</si>
  <si>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</si>
  <si>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</si>
  <si>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</si>
  <si>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</si>
  <si>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</si>
  <si>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</si>
  <si>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</si>
  <si>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</si>
  <si>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</si>
  <si>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</si>
  <si>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</si>
  <si>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</si>
  <si>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</si>
  <si>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</si>
  <si>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</si>
  <si>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</si>
  <si>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</si>
  <si>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</si>
  <si>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</si>
  <si>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</si>
  <si>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</si>
  <si>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</si>
  <si>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</si>
  <si>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</si>
  <si>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</si>
  <si>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</si>
  <si>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</si>
  <si>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</si>
  <si>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</si>
  <si>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</si>
  <si>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</si>
  <si>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</si>
  <si>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</si>
  <si>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</si>
  <si>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</si>
  <si>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</si>
  <si>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</si>
  <si>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</si>
  <si>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</si>
  <si>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</si>
  <si>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</si>
  <si>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</si>
  <si>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</si>
  <si>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</si>
  <si>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</si>
  <si>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</si>
  <si>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</si>
  <si>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</si>
  <si>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</si>
  <si>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</si>
  <si>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</si>
  <si>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</si>
  <si>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</si>
  <si>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</si>
  <si>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</si>
  <si>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</si>
  <si>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</si>
  <si>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</si>
  <si>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</si>
  <si>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</si>
  <si>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</si>
  <si>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</si>
  <si>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</si>
  <si>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</si>
  <si>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</si>
  <si>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</si>
  <si>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</si>
  <si>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</si>
  <si>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</si>
  <si>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</si>
  <si>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</si>
  <si>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</si>
  <si>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</si>
  <si>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</si>
  <si>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</si>
  <si>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</si>
  <si>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</si>
  <si>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</si>
  <si>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</si>
  <si>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</si>
  <si>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</si>
  <si>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</si>
  <si>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</si>
  <si>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</si>
  <si>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</si>
  <si>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</si>
  <si>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</si>
  <si>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</si>
  <si>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</si>
  <si>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</si>
  <si>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</si>
  <si>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</si>
  <si>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</si>
  <si>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</si>
  <si>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</si>
  <si>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</si>
  <si>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</si>
  <si>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</si>
  <si>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</si>
  <si>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</si>
  <si>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</si>
  <si>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</si>
  <si>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</si>
  <si>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</si>
  <si>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</si>
  <si>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</si>
  <si>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</si>
  <si>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</si>
  <si>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</si>
  <si>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</si>
  <si>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</si>
  <si>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</si>
  <si>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</si>
  <si>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</si>
  <si>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</si>
  <si>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</si>
  <si>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</si>
  <si>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</si>
  <si>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</si>
  <si>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</si>
  <si>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</si>
  <si>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</si>
  <si>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</si>
  <si>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</si>
  <si>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</si>
  <si>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</si>
  <si>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</si>
  <si>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</si>
  <si>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</si>
  <si>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</si>
  <si>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</si>
  <si>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</si>
  <si>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</si>
  <si>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</si>
  <si>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</si>
  <si>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</si>
  <si>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</si>
  <si>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</si>
  <si>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</si>
  <si>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</si>
  <si>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</si>
  <si>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</si>
  <si>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</si>
  <si>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</si>
  <si>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</si>
  <si>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</si>
  <si>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</si>
  <si>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</si>
  <si>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</si>
  <si>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</si>
  <si>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</si>
  <si>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</si>
  <si>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</si>
  <si>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</si>
  <si>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</si>
  <si>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</si>
  <si>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</si>
  <si>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</si>
  <si>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</si>
  <si>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</si>
  <si>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</si>
  <si>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</si>
  <si>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</si>
  <si>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</si>
  <si>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</si>
  <si>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</si>
  <si>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</si>
  <si>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</si>
  <si>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</si>
  <si>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</si>
  <si>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</si>
  <si>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</si>
  <si>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</si>
  <si>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</si>
  <si>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</si>
  <si>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</si>
  <si>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</si>
  <si>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</si>
  <si>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</si>
  <si>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</si>
  <si>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</si>
  <si>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</si>
  <si>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</si>
  <si>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</si>
  <si>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</si>
  <si>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</si>
  <si>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</si>
  <si>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</si>
  <si>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</si>
  <si>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</si>
  <si>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</si>
  <si>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</si>
  <si>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</si>
  <si>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</si>
  <si>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</si>
  <si>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</si>
  <si>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</si>
  <si>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</si>
  <si>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</si>
  <si>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</si>
  <si>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</si>
  <si>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</si>
  <si>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</si>
  <si>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</si>
  <si>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</si>
  <si>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</si>
  <si>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</si>
  <si>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</si>
  <si>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</si>
  <si>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</si>
  <si>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</si>
  <si>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</si>
  <si>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</si>
  <si>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</si>
  <si>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</si>
  <si>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</si>
  <si>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</si>
  <si>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</si>
  <si>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</si>
  <si>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</si>
  <si>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</si>
  <si>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</si>
  <si>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</si>
  <si>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</si>
  <si>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</si>
  <si>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</si>
  <si>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</si>
  <si>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</si>
  <si>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</si>
  <si>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</si>
  <si>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</si>
  <si>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</si>
  <si>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</si>
  <si>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</si>
  <si>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</si>
  <si>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</si>
  <si>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</si>
  <si>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</si>
  <si>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</si>
  <si>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</si>
  <si>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</si>
  <si>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</si>
  <si>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</si>
  <si>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</si>
  <si>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</si>
  <si>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</si>
  <si>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</si>
  <si>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</si>
  <si>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</si>
  <si>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</si>
  <si>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</si>
  <si>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</si>
  <si>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</si>
  <si>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</si>
  <si>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</si>
  <si>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</si>
  <si>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</si>
  <si>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</si>
  <si>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</si>
  <si>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</si>
  <si>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</si>
  <si>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</si>
  <si>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</si>
  <si>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</si>
  <si>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</si>
  <si>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</si>
  <si>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</si>
  <si>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</si>
  <si>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</si>
  <si>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</si>
  <si>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</si>
  <si>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</si>
  <si>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</si>
  <si>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</si>
  <si>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</si>
  <si>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</si>
  <si>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</si>
  <si>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</si>
  <si>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</si>
  <si>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</si>
  <si>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</si>
  <si>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</si>
  <si>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</si>
  <si>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</si>
  <si>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</si>
  <si>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</si>
  <si>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</si>
  <si>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</si>
  <si>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</si>
  <si>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</si>
  <si>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</si>
  <si>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</si>
  <si>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</si>
  <si>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</si>
  <si>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</si>
  <si>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</si>
  <si>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</si>
  <si>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</si>
  <si>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</si>
  <si>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</si>
  <si>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</si>
  <si>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</si>
  <si>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</si>
  <si>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</si>
  <si>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</si>
  <si>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</si>
  <si>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</si>
  <si>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</si>
  <si>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</si>
  <si>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</si>
  <si>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</si>
  <si>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</si>
  <si>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</si>
  <si>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</si>
  <si>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</si>
  <si>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</si>
  <si>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</si>
  <si>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</si>
  <si>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</si>
  <si>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</si>
  <si>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</si>
  <si>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</si>
  <si>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</si>
  <si>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</si>
  <si>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</si>
  <si>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</si>
  <si>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</si>
  <si>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</si>
  <si>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</si>
  <si>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</si>
  <si>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</si>
  <si>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</si>
  <si>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</si>
  <si>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</si>
  <si>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</si>
  <si>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</si>
  <si>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</si>
  <si>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</si>
  <si>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</si>
  <si>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</si>
  <si>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</si>
  <si>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</si>
  <si>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</si>
  <si>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</si>
  <si>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</si>
  <si>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</si>
  <si>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</si>
  <si>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</si>
  <si>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</si>
  <si>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</si>
  <si>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</si>
  <si>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</si>
  <si>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</si>
  <si>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</si>
  <si>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</si>
  <si>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</si>
  <si>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</si>
  <si>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</si>
  <si>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</si>
  <si>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</si>
  <si>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</si>
  <si>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</si>
  <si>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</si>
  <si>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</si>
  <si>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</si>
  <si>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</si>
  <si>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</si>
  <si>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</si>
  <si>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</si>
  <si>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</si>
  <si>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</si>
  <si>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</si>
  <si>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</si>
  <si>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</si>
  <si>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</si>
  <si>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</si>
  <si>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</si>
  <si>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</si>
  <si>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</si>
  <si>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</si>
  <si>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</si>
  <si>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</si>
  <si>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</si>
  <si>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</si>
  <si>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</si>
  <si>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</si>
  <si>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</si>
  <si>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</si>
  <si>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</si>
  <si>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</si>
  <si>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</si>
  <si>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</si>
  <si>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</si>
  <si>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</si>
  <si>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</si>
  <si>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</si>
  <si>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</si>
  <si>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</si>
  <si>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</si>
  <si>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</si>
  <si>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</si>
  <si>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</si>
  <si>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</si>
  <si>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</si>
  <si>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</si>
  <si>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</si>
  <si>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</si>
  <si>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</si>
  <si>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</si>
  <si>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</si>
  <si>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</si>
  <si>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</si>
  <si>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</si>
  <si>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</si>
  <si>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</si>
  <si>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</si>
  <si>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</si>
  <si>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</si>
  <si>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</si>
  <si>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</si>
  <si>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</si>
  <si>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</si>
  <si>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</si>
  <si>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</si>
  <si>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</si>
  <si>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</si>
  <si>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</si>
  <si>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</si>
  <si>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</si>
  <si>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</si>
  <si>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</si>
  <si>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</si>
  <si>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</si>
  <si>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</si>
  <si>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</si>
  <si>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</si>
  <si>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</si>
  <si>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</si>
  <si>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</si>
  <si>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</si>
  <si>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</si>
  <si>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</si>
  <si>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</si>
  <si>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</si>
  <si>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</si>
  <si>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</si>
  <si>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</si>
  <si>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</si>
  <si>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</si>
  <si>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</si>
  <si>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</si>
  <si>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</si>
  <si>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</si>
  <si>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</si>
  <si>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</si>
  <si>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</si>
  <si>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</si>
  <si>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</si>
  <si>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</si>
  <si>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</si>
  <si>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</si>
  <si>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</si>
  <si>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</si>
  <si>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</si>
  <si>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</si>
  <si>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</si>
  <si>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</si>
  <si>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</si>
  <si>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</si>
  <si>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</si>
  <si>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</si>
  <si>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</si>
  <si>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</si>
  <si>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</si>
  <si>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</si>
  <si>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</si>
  <si>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</si>
  <si>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</si>
  <si>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</si>
  <si>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</si>
  <si>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</si>
  <si>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</si>
  <si>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</si>
  <si>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</si>
  <si>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</si>
  <si>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</si>
  <si>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</si>
  <si>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</si>
  <si>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</si>
  <si>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</si>
  <si>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</si>
  <si>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</si>
  <si>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</si>
  <si>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</si>
  <si>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</si>
  <si>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</si>
  <si>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</si>
  <si>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</si>
  <si>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</si>
  <si>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</si>
  <si>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</si>
  <si>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</si>
  <si>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</si>
  <si>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</si>
  <si>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</si>
  <si>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</si>
  <si>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</si>
  <si>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</si>
  <si>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</si>
  <si>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</si>
  <si>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</si>
  <si>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</si>
  <si>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</si>
  <si>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</si>
  <si>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</si>
  <si>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</si>
  <si>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</si>
  <si>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</si>
  <si>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</si>
  <si>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</si>
  <si>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</si>
  <si>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</si>
  <si>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</si>
  <si>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</si>
  <si>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</si>
  <si>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</si>
  <si>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</si>
  <si>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</si>
  <si>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</si>
  <si>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</si>
  <si>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</si>
  <si>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</si>
  <si>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</si>
  <si>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</si>
  <si>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</si>
  <si>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</si>
  <si>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</si>
  <si>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</si>
  <si>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</si>
  <si>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</si>
  <si>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</si>
  <si>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</si>
  <si>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</si>
  <si>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</si>
  <si>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</si>
  <si>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</si>
  <si>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</si>
  <si>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</si>
  <si>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</si>
  <si>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</si>
  <si>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</si>
  <si>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</si>
  <si>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</si>
  <si>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</si>
  <si>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</si>
  <si>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</si>
  <si>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</si>
  <si>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</si>
  <si>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</si>
  <si>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</si>
  <si>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</si>
  <si>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</si>
  <si>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</si>
  <si>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</si>
  <si>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</si>
  <si>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</si>
  <si>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</si>
  <si>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</si>
  <si>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</si>
  <si>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</si>
  <si>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</si>
  <si>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</si>
  <si>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</si>
  <si>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</si>
  <si>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</si>
  <si>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</si>
  <si>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</si>
  <si>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</si>
  <si>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</si>
  <si>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</si>
  <si>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</si>
  <si>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</si>
  <si>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</si>
  <si>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</si>
  <si>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</si>
  <si>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</si>
  <si>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</si>
  <si>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</si>
  <si>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</si>
  <si>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</si>
  <si>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</si>
  <si>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</si>
  <si>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</si>
  <si>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</si>
  <si>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</si>
  <si>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</si>
  <si>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</si>
  <si>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</si>
  <si>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</si>
  <si>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</si>
  <si>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</si>
  <si>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</si>
  <si>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</si>
  <si>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</si>
  <si>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</si>
  <si>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</si>
  <si>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</si>
  <si>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</si>
  <si>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</si>
  <si>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</si>
  <si>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</si>
  <si>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</si>
  <si>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</si>
  <si>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</si>
  <si>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</si>
  <si>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</si>
  <si>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</si>
  <si>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</si>
  <si>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</si>
  <si>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</si>
  <si>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</si>
  <si>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</si>
  <si>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</si>
  <si>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</si>
  <si>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</si>
  <si>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</si>
  <si>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</si>
  <si>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</si>
  <si>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</si>
  <si>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</si>
  <si>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</si>
  <si>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</si>
  <si>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</si>
  <si>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</si>
  <si>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</si>
  <si>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</si>
  <si>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</si>
  <si>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</si>
  <si>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</si>
  <si>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</si>
  <si>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</si>
  <si>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</si>
  <si>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</si>
  <si>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</si>
  <si>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</si>
  <si>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</si>
  <si>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</si>
  <si>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</si>
  <si>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</si>
  <si>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</si>
  <si>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</si>
  <si>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</si>
  <si>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</si>
  <si>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</si>
  <si>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</si>
  <si>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</si>
  <si>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</si>
  <si>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</si>
  <si>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</si>
  <si>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</si>
  <si>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</si>
  <si>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</si>
  <si>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</si>
  <si>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</si>
  <si>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</si>
  <si>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</si>
  <si>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</si>
  <si>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</si>
  <si>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</si>
  <si>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</si>
  <si>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</si>
  <si>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</si>
  <si>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</si>
  <si>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</si>
  <si>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</si>
  <si>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</si>
  <si>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</si>
  <si>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</si>
  <si>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</si>
  <si>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</si>
  <si>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</si>
  <si>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</si>
  <si>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</si>
  <si>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</si>
  <si>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</si>
  <si>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</si>
  <si>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</si>
  <si>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</si>
  <si>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</si>
  <si>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</si>
  <si>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</si>
  <si>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</si>
  <si>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</si>
  <si>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</si>
  <si>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</si>
  <si>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</si>
  <si>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</si>
  <si>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</si>
  <si>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</si>
  <si>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</si>
  <si>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</si>
  <si>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</si>
  <si>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</si>
  <si>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</si>
  <si>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</si>
  <si>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</si>
  <si>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</si>
  <si>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</si>
  <si>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</si>
  <si>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</si>
  <si>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</si>
  <si>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</si>
  <si>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</si>
  <si>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</si>
  <si>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</si>
  <si>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</si>
  <si>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</si>
  <si>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</si>
  <si>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</si>
  <si>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</si>
  <si>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</si>
  <si>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</si>
  <si>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</si>
  <si>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</si>
  <si>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</si>
  <si>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</si>
  <si>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</si>
  <si>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</si>
  <si>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</si>
  <si>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</si>
  <si>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</si>
  <si>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</si>
  <si>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</si>
  <si>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</si>
  <si>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</si>
  <si>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</si>
  <si>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</si>
  <si>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</si>
  <si>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</si>
  <si>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</si>
  <si>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</si>
  <si>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</si>
  <si>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</si>
  <si>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</si>
  <si>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</si>
  <si>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</si>
  <si>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</si>
  <si>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</si>
  <si>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</si>
  <si>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</si>
  <si>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</si>
  <si>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</si>
  <si>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</si>
  <si>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</si>
  <si>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</si>
  <si>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</si>
  <si>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</si>
  <si>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</si>
  <si>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</si>
  <si>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</si>
  <si>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</si>
  <si>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</si>
  <si>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</si>
  <si>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</si>
  <si>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</si>
  <si>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</si>
  <si>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</si>
  <si>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</si>
  <si>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</si>
  <si>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</si>
  <si>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</si>
  <si>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</si>
  <si>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</si>
  <si>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</si>
  <si>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</si>
  <si>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</si>
  <si>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</si>
  <si>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</si>
  <si>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</si>
  <si>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</si>
  <si>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</si>
  <si>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</si>
  <si>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</si>
  <si>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</si>
  <si>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</si>
  <si>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</si>
  <si>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</si>
  <si>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</si>
  <si>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</si>
  <si>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</si>
  <si>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</si>
  <si>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</si>
  <si>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</si>
  <si>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</si>
  <si>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</si>
  <si>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</si>
  <si>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</si>
  <si>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</si>
  <si>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</si>
  <si>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</si>
  <si>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</si>
  <si>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</si>
  <si>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</si>
  <si>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</si>
  <si>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</si>
  <si>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</si>
  <si>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</si>
  <si>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</si>
  <si>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</si>
  <si>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</si>
  <si>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</si>
  <si>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</si>
  <si>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</si>
  <si>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</si>
  <si>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</si>
  <si>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</si>
  <si>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</si>
  <si>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</si>
  <si>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</si>
  <si>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</si>
  <si>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</si>
  <si>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</si>
  <si>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</si>
  <si>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</si>
  <si>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</si>
  <si>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</si>
  <si>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</si>
  <si>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</si>
  <si>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</si>
  <si>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</si>
  <si>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</si>
  <si>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</si>
  <si>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</si>
  <si>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</si>
  <si>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</si>
  <si>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</si>
  <si>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</si>
  <si>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</si>
  <si>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</si>
  <si>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</si>
  <si>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</si>
  <si>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</si>
  <si>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</si>
  <si>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</si>
  <si>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</si>
  <si>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</si>
  <si>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</si>
  <si>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</si>
  <si>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</si>
  <si>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</si>
  <si>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</si>
  <si>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</si>
  <si>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</si>
  <si>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</si>
  <si>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</si>
  <si>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</si>
  <si>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</si>
  <si>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</si>
  <si>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</si>
  <si>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</si>
  <si>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</si>
  <si>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</si>
  <si>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</si>
  <si>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</si>
  <si>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</si>
  <si>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</si>
  <si>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</si>
  <si>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</si>
  <si>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</si>
  <si>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</si>
  <si>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</si>
  <si>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</si>
  <si>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</si>
  <si>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</si>
  <si>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</si>
  <si>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</si>
  <si>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</si>
  <si>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</si>
  <si>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</si>
  <si>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</si>
  <si>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</si>
  <si>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</si>
  <si>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</si>
  <si>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</si>
  <si>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</si>
  <si>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</si>
  <si>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</si>
  <si>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</si>
  <si>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</si>
  <si>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</si>
  <si>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</si>
  <si>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</si>
  <si>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</si>
  <si>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</si>
  <si>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</si>
  <si>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</si>
  <si>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</si>
  <si>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</si>
  <si>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</si>
  <si>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</si>
  <si>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</si>
  <si>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</si>
  <si>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</si>
  <si>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</si>
  <si>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</si>
  <si>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</si>
  <si>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</si>
  <si>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</si>
  <si>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</si>
  <si>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</si>
  <si>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</si>
  <si>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</si>
  <si>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</si>
  <si>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</si>
  <si>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</si>
  <si>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</si>
  <si>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</si>
  <si>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</si>
  <si>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</si>
  <si>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</si>
  <si>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</si>
  <si>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</si>
  <si>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</si>
  <si>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</si>
  <si>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</si>
  <si>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</si>
  <si>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</si>
  <si>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</si>
  <si>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</si>
  <si>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</si>
  <si>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</si>
  <si>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</si>
  <si>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</si>
  <si>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</si>
  <si>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</si>
  <si>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</si>
  <si>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</si>
  <si>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</si>
  <si>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</si>
  <si>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</si>
  <si>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</si>
  <si>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</si>
  <si>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</si>
  <si>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</si>
  <si>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</si>
  <si>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</si>
  <si>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</si>
  <si>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</si>
  <si>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</si>
  <si>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</si>
  <si>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</si>
  <si>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</si>
  <si>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</si>
  <si>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</si>
  <si>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</si>
  <si>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</si>
  <si>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</si>
  <si>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</si>
  <si>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</si>
  <si>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</si>
  <si>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</si>
  <si>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</si>
  <si>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</si>
  <si>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</si>
  <si>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</si>
  <si>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</si>
  <si>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</si>
  <si>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</si>
  <si>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</si>
  <si>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</si>
  <si>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</si>
  <si>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</si>
  <si>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</si>
  <si>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</si>
  <si>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</si>
  <si>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</si>
  <si>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</si>
  <si>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</si>
  <si>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</si>
  <si>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</si>
  <si>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</si>
  <si>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</si>
  <si>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</si>
  <si>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</si>
  <si>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</si>
  <si>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</si>
  <si>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</si>
  <si>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</si>
  <si>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</si>
  <si>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</si>
  <si>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</si>
  <si>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</si>
  <si>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</si>
  <si>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</si>
  <si>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</si>
  <si>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</si>
  <si>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</si>
  <si>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</si>
  <si>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</si>
  <si>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</si>
  <si>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</si>
  <si>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</si>
  <si>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</si>
  <si>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</si>
  <si>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</si>
  <si>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</si>
  <si>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</si>
  <si>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</si>
  <si>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</si>
  <si>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</si>
  <si>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</si>
  <si>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</si>
  <si>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</si>
  <si>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</si>
  <si>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</si>
  <si>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</si>
  <si>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</si>
  <si>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</si>
  <si>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</si>
  <si>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</si>
  <si>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</si>
  <si>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</si>
  <si>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</si>
  <si>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</si>
  <si>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</si>
  <si>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</si>
  <si>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</si>
  <si>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</si>
  <si>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</si>
  <si>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</si>
  <si>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</si>
  <si>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</si>
  <si>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</si>
  <si>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</si>
  <si>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</si>
  <si>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</si>
  <si>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</si>
  <si>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</si>
  <si>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</si>
  <si>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</si>
  <si>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</si>
  <si>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</si>
  <si>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</si>
  <si>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</si>
  <si>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</si>
  <si>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</si>
  <si>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</si>
  <si>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</si>
  <si>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</si>
  <si>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</si>
  <si>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</si>
  <si>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</si>
  <si>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</si>
  <si>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</si>
  <si>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</si>
  <si>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</si>
  <si>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</si>
  <si>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</si>
  <si>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</si>
  <si>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</si>
  <si>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</si>
  <si>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</si>
  <si>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</si>
  <si>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</si>
  <si>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</si>
  <si>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</si>
  <si>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</si>
  <si>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</si>
  <si>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</si>
  <si>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</si>
  <si>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</si>
  <si>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</si>
  <si>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</si>
  <si>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</si>
  <si>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</si>
  <si>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</si>
  <si>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</si>
  <si>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</si>
  <si>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</si>
  <si>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</si>
  <si>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</si>
  <si>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</si>
  <si>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</si>
  <si>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</si>
  <si>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</si>
  <si>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</si>
  <si>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</si>
  <si>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</si>
  <si>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</si>
  <si>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</si>
  <si>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</si>
  <si>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</si>
  <si>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</si>
  <si>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</si>
  <si>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</si>
  <si>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</si>
  <si>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</si>
  <si>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</si>
  <si>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</si>
  <si>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</si>
  <si>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</si>
  <si>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</si>
  <si>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</si>
  <si>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</si>
  <si>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</si>
  <si>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</si>
  <si>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</si>
  <si>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</si>
  <si>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</si>
  <si>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</si>
  <si>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</si>
  <si>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</si>
  <si>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</si>
  <si>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</si>
  <si>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</si>
  <si>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</si>
  <si>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</si>
  <si>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</si>
  <si>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</si>
  <si>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</si>
  <si>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</si>
  <si>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</si>
  <si>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</si>
  <si>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</si>
  <si>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</si>
  <si>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</si>
  <si>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</si>
  <si>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</si>
  <si>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</si>
  <si>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</si>
  <si>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</si>
  <si>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</si>
  <si>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</si>
  <si>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</si>
  <si>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</si>
  <si>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</si>
  <si>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</si>
  <si>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</si>
  <si>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</si>
  <si>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</si>
  <si>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</si>
  <si>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</si>
  <si>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</si>
  <si>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</si>
  <si>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</si>
  <si>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</si>
  <si>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</si>
  <si>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</si>
  <si>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</si>
  <si>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</si>
  <si>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</si>
  <si>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</si>
  <si>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</si>
  <si>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</si>
  <si>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</si>
  <si>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</si>
  <si>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</si>
  <si>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</si>
  <si>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</si>
  <si>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</si>
  <si>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</si>
  <si>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</si>
  <si>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</si>
  <si>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</si>
  <si>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</si>
  <si>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</si>
  <si>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</si>
  <si>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</si>
  <si>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</si>
  <si>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</si>
  <si>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</si>
  <si>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</si>
  <si>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</si>
  <si>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</si>
  <si>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</si>
  <si>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</si>
  <si>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</si>
  <si>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</si>
  <si>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</si>
  <si>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</si>
  <si>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</si>
  <si>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</si>
  <si>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</si>
  <si>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</si>
  <si>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</si>
  <si>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</si>
  <si>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</si>
  <si>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</si>
  <si>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</si>
  <si>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</si>
  <si>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</si>
  <si>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</si>
  <si>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</si>
  <si>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</si>
  <si>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</si>
  <si>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</si>
  <si>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</si>
  <si>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</si>
  <si>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</si>
  <si>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</si>
  <si>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</si>
  <si>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</si>
  <si>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</si>
  <si>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</si>
  <si>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</si>
  <si>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</si>
  <si>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</si>
  <si>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</si>
  <si>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</si>
  <si>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</si>
  <si>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</si>
  <si>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</si>
  <si>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</si>
  <si>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</si>
  <si>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</si>
  <si>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</si>
  <si>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</si>
  <si>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</si>
  <si>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</si>
  <si>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</si>
  <si>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</si>
  <si>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</si>
  <si>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</si>
  <si>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</si>
  <si>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</si>
  <si>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</si>
  <si>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</si>
  <si>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</si>
  <si>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</si>
  <si>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</si>
  <si>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</si>
  <si>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</si>
  <si>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</si>
  <si>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</si>
  <si>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</si>
  <si>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</si>
  <si>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</si>
  <si>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</si>
  <si>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</si>
  <si>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</si>
  <si>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</si>
  <si>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</si>
  <si>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</si>
  <si>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</si>
  <si>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</si>
  <si>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</si>
  <si>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</si>
  <si>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</si>
  <si>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</si>
  <si>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</si>
  <si>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</si>
  <si>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</si>
  <si>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</si>
  <si>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</si>
  <si>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</si>
  <si>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</si>
  <si>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</si>
  <si>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</si>
  <si>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</si>
  <si>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</si>
  <si>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</si>
  <si>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</si>
  <si>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</si>
  <si>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</si>
  <si>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</si>
  <si>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</si>
  <si>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</si>
  <si>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</si>
  <si>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</si>
  <si>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</si>
  <si>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</si>
  <si>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</si>
  <si>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</si>
  <si>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</si>
  <si>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</si>
  <si>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</si>
  <si>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</si>
  <si>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</si>
  <si>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</si>
  <si>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</si>
  <si>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</si>
  <si>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</si>
  <si>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</si>
  <si>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</si>
  <si>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</si>
  <si>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</si>
  <si>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</si>
  <si>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</si>
  <si>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</si>
  <si>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</si>
  <si>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</si>
  <si>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</si>
  <si>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</si>
  <si>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</si>
  <si>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</si>
  <si>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</si>
  <si>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</si>
  <si>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</si>
  <si>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</si>
  <si>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</si>
  <si>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</si>
  <si>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</si>
  <si>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</si>
  <si>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</si>
  <si>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</si>
  <si>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</si>
  <si>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</si>
  <si>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</si>
  <si>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</si>
  <si>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</si>
  <si>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</si>
  <si>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</si>
  <si>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</si>
  <si>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</si>
  <si>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</si>
  <si>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</si>
  <si>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</si>
  <si>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</si>
  <si>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</si>
  <si>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</si>
  <si>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</si>
  <si>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</si>
  <si>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</si>
  <si>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</si>
  <si>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</si>
  <si>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</si>
  <si>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</si>
  <si>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</si>
  <si>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</si>
  <si>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</si>
  <si>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</si>
  <si>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</si>
  <si>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</si>
  <si>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</si>
  <si>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</si>
  <si>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</si>
  <si>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</si>
  <si>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</si>
  <si>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</si>
  <si>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</si>
  <si>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</si>
  <si>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</si>
  <si>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</si>
  <si>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</si>
  <si>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</si>
  <si>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</si>
  <si>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</si>
  <si>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</si>
  <si>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</si>
  <si>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</si>
  <si>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</si>
  <si>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</si>
  <si>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</si>
  <si>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</si>
  <si>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</si>
  <si>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</si>
  <si>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</si>
  <si>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</si>
  <si>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</si>
  <si>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</si>
  <si>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</si>
  <si>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</si>
  <si>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</si>
  <si>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</si>
  <si>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</si>
  <si>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</si>
  <si>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</si>
  <si>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</si>
  <si>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</si>
  <si>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</si>
  <si>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</si>
  <si>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</si>
  <si>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</si>
  <si>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</si>
  <si>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</si>
  <si>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</si>
  <si>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</si>
  <si>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</si>
  <si>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</si>
  <si>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</si>
  <si>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</si>
  <si>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</si>
  <si>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</si>
  <si>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</si>
  <si>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</si>
  <si>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</si>
  <si>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</si>
  <si>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</si>
  <si>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</si>
  <si>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</si>
  <si>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</si>
  <si>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</si>
  <si>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</si>
  <si>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</si>
  <si>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</si>
  <si>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</si>
  <si>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</si>
  <si>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</si>
  <si>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</si>
  <si>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</si>
  <si>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</si>
  <si>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</si>
  <si>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</si>
  <si>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</si>
  <si>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</si>
  <si>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</si>
  <si>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</si>
  <si>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</si>
  <si>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</si>
  <si>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</si>
  <si>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</si>
  <si>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</si>
  <si>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</si>
  <si>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</si>
  <si>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</si>
  <si>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</si>
  <si>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</si>
  <si>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</si>
  <si>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</si>
  <si>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</si>
  <si>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</si>
  <si>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</si>
  <si>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</si>
  <si>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</si>
  <si>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</si>
  <si>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</si>
  <si>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</si>
  <si>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</si>
  <si>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</si>
  <si>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</si>
  <si>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</si>
  <si>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</si>
  <si>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</si>
  <si>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</si>
  <si>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</si>
  <si>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</si>
  <si>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</si>
  <si>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</si>
  <si>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</si>
  <si>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</si>
  <si>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</si>
  <si>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</si>
  <si>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</si>
  <si>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</si>
  <si>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</si>
  <si>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</si>
  <si>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</si>
  <si>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</si>
  <si>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</si>
  <si>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</si>
  <si>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</si>
  <si>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</si>
  <si>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</si>
  <si>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</si>
  <si>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</si>
  <si>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</si>
  <si>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</si>
  <si>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</si>
  <si>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</si>
  <si>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</si>
  <si>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</si>
  <si>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</si>
  <si>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</si>
  <si>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</si>
  <si>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</si>
  <si>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</si>
  <si>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</si>
  <si>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</si>
  <si>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</si>
  <si>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</si>
  <si>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</si>
  <si>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</si>
  <si>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</si>
  <si>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</si>
  <si>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</si>
  <si>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</si>
  <si>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</si>
  <si>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</si>
  <si>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</si>
  <si>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</si>
  <si>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</si>
  <si>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</si>
  <si>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</si>
  <si>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</si>
  <si>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</si>
  <si>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</si>
  <si>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</si>
  <si>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</si>
  <si>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</si>
  <si>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</si>
  <si>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</si>
  <si>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</si>
  <si>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</si>
  <si>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</si>
  <si>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</si>
  <si>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</si>
  <si>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</si>
  <si>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</si>
  <si>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</si>
  <si>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</si>
  <si>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</si>
  <si>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</si>
  <si>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</si>
  <si>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</si>
  <si>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</si>
  <si>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</si>
  <si>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</si>
  <si>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</si>
  <si>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</si>
  <si>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</si>
  <si>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</si>
  <si>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</si>
  <si>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</si>
  <si>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</si>
  <si>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</si>
  <si>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</si>
  <si>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</si>
  <si>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</si>
  <si>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</si>
  <si>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</si>
  <si>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</si>
  <si>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</si>
  <si>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</si>
  <si>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</si>
  <si>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</si>
  <si>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</si>
  <si>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</si>
  <si>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</si>
  <si>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</si>
  <si>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</si>
  <si>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</si>
  <si>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</si>
  <si>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</si>
  <si>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</si>
  <si>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</si>
  <si>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</si>
  <si>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</si>
  <si>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</si>
  <si>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</si>
  <si>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</si>
  <si>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</si>
  <si>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</si>
  <si>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</si>
  <si>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</si>
  <si>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</si>
  <si>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</si>
  <si>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</si>
  <si>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</si>
  <si>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</si>
  <si>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</si>
  <si>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</si>
  <si>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</si>
  <si>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</si>
  <si>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</si>
  <si>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</si>
  <si>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</si>
  <si>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</si>
  <si>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</si>
  <si>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</si>
  <si>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</si>
  <si>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</si>
  <si>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</si>
  <si>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</si>
  <si>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</si>
  <si>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</si>
  <si>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</si>
  <si>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</si>
  <si>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</si>
  <si>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</si>
  <si>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</si>
  <si>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</si>
  <si>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</si>
  <si>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</si>
  <si>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</si>
  <si>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</si>
  <si>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</si>
  <si>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</si>
  <si>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</si>
  <si>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</si>
  <si>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</si>
  <si>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</si>
  <si>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</si>
  <si>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</si>
  <si>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</si>
  <si>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</si>
  <si>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</si>
  <si>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</si>
  <si>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</si>
  <si>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</si>
  <si>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</si>
  <si>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</si>
  <si>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</si>
  <si>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</si>
  <si>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</si>
  <si>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</si>
  <si>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</si>
  <si>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</si>
  <si>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</si>
  <si>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</si>
  <si>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</si>
  <si>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</si>
  <si>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</si>
  <si>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</si>
  <si>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</si>
  <si>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</si>
  <si>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</si>
  <si>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</si>
  <si>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</si>
  <si>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</si>
  <si>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</si>
  <si>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</si>
  <si>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</si>
  <si>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</si>
  <si>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</si>
  <si>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</si>
  <si>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</si>
  <si>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</si>
  <si>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</si>
  <si>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</si>
  <si>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</si>
  <si>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</si>
  <si>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</si>
  <si>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</si>
  <si>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</si>
  <si>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</si>
  <si>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</si>
  <si>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</si>
  <si>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</si>
  <si>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</si>
  <si>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</si>
  <si>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</si>
  <si>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</si>
  <si>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</si>
  <si>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</si>
  <si>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</si>
  <si>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</si>
  <si>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</si>
  <si>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</si>
  <si>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</si>
  <si>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</si>
  <si>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</si>
  <si>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</si>
  <si>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</si>
  <si>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</si>
  <si>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</si>
  <si>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</si>
  <si>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</si>
  <si>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</si>
  <si>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</si>
  <si>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</si>
  <si>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</si>
  <si>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</si>
  <si>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</si>
  <si>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</si>
  <si>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</si>
  <si>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</si>
  <si>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</si>
  <si>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</si>
  <si>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</si>
  <si>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</si>
  <si>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</si>
  <si>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</si>
  <si>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</si>
  <si>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</si>
  <si>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</si>
  <si>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</si>
  <si>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</si>
  <si>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</si>
  <si>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</si>
  <si>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</si>
  <si>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</si>
  <si>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</si>
  <si>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</si>
  <si>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</si>
  <si>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</si>
  <si>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</si>
  <si>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</si>
  <si>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</si>
  <si>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</si>
  <si>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</si>
  <si>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</si>
  <si>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</si>
  <si>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</si>
  <si>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</si>
  <si>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</si>
  <si>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</si>
  <si>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</si>
  <si>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</si>
  <si>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</si>
  <si>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</si>
  <si>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</si>
  <si>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</si>
  <si>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</si>
  <si>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</si>
  <si>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</si>
  <si>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</si>
  <si>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</si>
  <si>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</si>
  <si>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</si>
  <si>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</si>
  <si>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</si>
  <si>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</si>
  <si>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</si>
  <si>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</si>
  <si>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</si>
  <si>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</si>
  <si>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</si>
  <si>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</si>
  <si>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</si>
  <si>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</si>
  <si>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</si>
  <si>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</si>
  <si>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</si>
  <si>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</si>
  <si>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</si>
  <si>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</si>
  <si>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</si>
  <si>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</si>
  <si>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</si>
  <si>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</si>
  <si>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</si>
  <si>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</si>
  <si>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</si>
  <si>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</si>
  <si>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</si>
  <si>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</si>
  <si>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</si>
  <si>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</si>
  <si>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</si>
  <si>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</si>
  <si>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</si>
  <si>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</si>
  <si>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</si>
  <si>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</si>
  <si>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</si>
  <si>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</si>
  <si>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</si>
  <si>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</si>
  <si>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</si>
  <si>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</si>
  <si>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</si>
  <si>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</si>
  <si>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</si>
  <si>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</si>
  <si>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</si>
  <si>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</si>
  <si>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</si>
  <si>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</si>
  <si>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</si>
  <si>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</si>
  <si>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</si>
  <si>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</si>
  <si>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</si>
  <si>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</si>
  <si>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</si>
  <si>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</si>
  <si>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</si>
  <si>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</si>
  <si>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</si>
  <si>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</si>
  <si>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</si>
  <si>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</si>
  <si>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</si>
  <si>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</si>
  <si>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</si>
  <si>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</si>
  <si>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</si>
  <si>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</si>
  <si>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</si>
  <si>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</si>
  <si>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</si>
  <si>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</si>
  <si>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</si>
  <si>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</si>
  <si>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</si>
  <si>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</si>
  <si>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</si>
  <si>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</si>
  <si>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</si>
  <si>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</si>
  <si>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</si>
  <si>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</si>
  <si>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</si>
  <si>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</si>
  <si>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</si>
  <si>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</si>
  <si>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</si>
  <si>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</si>
  <si>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</si>
  <si>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</si>
  <si>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</si>
  <si>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</si>
  <si>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</si>
  <si>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</si>
  <si>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</si>
  <si>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</si>
  <si>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</si>
  <si>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</si>
  <si>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</si>
  <si>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</si>
  <si>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</si>
  <si>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</si>
  <si>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</si>
  <si>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</si>
  <si>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</si>
  <si>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</si>
  <si>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</si>
  <si>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</si>
  <si>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</si>
  <si>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</si>
  <si>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</si>
  <si>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</si>
  <si>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</si>
  <si>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</si>
  <si>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</si>
  <si>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</si>
  <si>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</si>
  <si>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</si>
  <si>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</si>
  <si>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</si>
  <si>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</si>
  <si>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</si>
  <si>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</si>
  <si>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</si>
  <si>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</si>
  <si>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</si>
  <si>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</si>
  <si>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</si>
  <si>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</si>
  <si>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</si>
  <si>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</si>
  <si>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</si>
  <si>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</si>
  <si>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</si>
  <si>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</si>
  <si>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</si>
  <si>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</si>
  <si>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</si>
  <si>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</si>
  <si>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</si>
  <si>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</si>
  <si>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</si>
  <si>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</si>
  <si>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</si>
  <si>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</si>
  <si>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</si>
  <si>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</si>
  <si>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</si>
  <si>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</si>
  <si>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</si>
  <si>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</si>
  <si>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</si>
  <si>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</si>
  <si>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</si>
  <si>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</si>
  <si>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</si>
  <si>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</si>
  <si>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</si>
  <si>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</si>
  <si>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</si>
  <si>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</si>
  <si>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</si>
  <si>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</si>
  <si>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</si>
  <si>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</si>
  <si>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</si>
  <si>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</si>
  <si>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</si>
  <si>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</si>
  <si>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</si>
  <si>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</si>
  <si>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</si>
  <si>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</si>
  <si>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</si>
  <si>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</si>
  <si>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</si>
  <si>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</si>
  <si>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</si>
  <si>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</si>
  <si>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</si>
  <si>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</si>
  <si>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</si>
  <si>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</si>
  <si>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</si>
  <si>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</si>
  <si>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</si>
  <si>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</si>
  <si>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</si>
  <si>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</si>
  <si>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</si>
  <si>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</si>
  <si>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</si>
  <si>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</si>
  <si>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</si>
  <si>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</si>
  <si>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</si>
  <si>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</si>
  <si>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</si>
  <si>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</si>
  <si>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</si>
  <si>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</si>
  <si>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</si>
  <si>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</si>
  <si>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</si>
  <si>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</si>
  <si>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</si>
  <si>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</si>
  <si>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</si>
  <si>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</si>
  <si>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</si>
  <si>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</si>
  <si>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</si>
  <si>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</si>
  <si>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</si>
  <si>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</si>
  <si>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</si>
  <si>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</si>
  <si>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</si>
  <si>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</si>
  <si>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</si>
  <si>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</si>
  <si>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</si>
  <si>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</si>
  <si>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</si>
  <si>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</si>
  <si>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</si>
  <si>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</si>
  <si>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</si>
  <si>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</si>
  <si>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</si>
  <si>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</si>
  <si>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</si>
  <si>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</si>
  <si>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</si>
  <si>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</si>
  <si>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</si>
  <si>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</si>
  <si>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</si>
  <si>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</si>
  <si>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</si>
  <si>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</si>
  <si>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</si>
  <si>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</si>
  <si>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</si>
  <si>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</si>
  <si>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</si>
  <si>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</si>
  <si>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</si>
  <si>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</si>
  <si>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</si>
  <si>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</si>
  <si>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</si>
  <si>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</si>
  <si>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</si>
  <si>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</si>
  <si>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</si>
  <si>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</si>
  <si>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</si>
  <si>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</si>
  <si>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</si>
  <si>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</si>
  <si>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</si>
  <si>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</si>
  <si>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</si>
  <si>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</si>
  <si>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</si>
  <si>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</si>
  <si>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</si>
  <si>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</si>
  <si>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</si>
  <si>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</si>
  <si>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</si>
  <si>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</si>
  <si>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</si>
  <si>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</si>
  <si>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</si>
  <si>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</si>
  <si>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</si>
  <si>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</si>
  <si>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</si>
  <si>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</si>
  <si>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</si>
  <si>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</si>
  <si>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</si>
  <si>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</si>
  <si>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</si>
  <si>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</si>
  <si>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</si>
  <si>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</si>
  <si>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</si>
  <si>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</si>
  <si>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</si>
  <si>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</si>
  <si>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</si>
  <si>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</si>
  <si>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</si>
  <si>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</si>
  <si>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</si>
  <si>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</si>
  <si>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</si>
  <si>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</si>
  <si>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</si>
  <si>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</si>
  <si>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</si>
  <si>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</si>
  <si>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</si>
  <si>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</si>
  <si>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</si>
  <si>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</si>
  <si>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</si>
  <si>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</si>
  <si>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</si>
  <si>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</si>
  <si>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</si>
  <si>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</si>
  <si>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</si>
  <si>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</si>
  <si>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</si>
  <si>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</si>
  <si>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</si>
  <si>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</si>
  <si>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</si>
  <si>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</si>
  <si>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</si>
  <si>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</si>
  <si>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</si>
  <si>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</si>
  <si>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</si>
  <si>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</si>
  <si>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</si>
  <si>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</si>
  <si>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</si>
  <si>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</si>
  <si>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</si>
  <si>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</si>
  <si>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</si>
  <si>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</si>
  <si>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</si>
  <si>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</si>
  <si>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</si>
  <si>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</si>
  <si>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</si>
  <si>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</si>
  <si>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</si>
  <si>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</si>
  <si>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</si>
  <si>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</si>
  <si>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</si>
  <si>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</si>
  <si>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</si>
  <si>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</si>
  <si>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</si>
  <si>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</si>
  <si>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</si>
  <si>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</si>
  <si>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</si>
  <si>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</si>
  <si>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</si>
  <si>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</si>
  <si>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</si>
  <si>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</si>
  <si>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</si>
  <si>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</si>
  <si>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</si>
  <si>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</si>
  <si>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</si>
  <si>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</si>
  <si>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</si>
  <si>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</si>
  <si>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</si>
  <si>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</si>
  <si>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</si>
  <si>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</si>
  <si>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</si>
  <si>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</si>
  <si>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</si>
  <si>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</si>
  <si>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</si>
  <si>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</si>
  <si>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</si>
  <si>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</si>
  <si>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</si>
  <si>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</si>
  <si>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</si>
  <si>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</si>
  <si>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</si>
  <si>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</si>
  <si>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</si>
  <si>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</si>
  <si>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</si>
  <si>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</si>
  <si>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</si>
  <si>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</si>
  <si>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</si>
  <si>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</si>
  <si>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</si>
  <si>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</si>
  <si>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</si>
  <si>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</si>
  <si>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</si>
  <si>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</si>
  <si>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</si>
  <si>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</si>
  <si>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</si>
  <si>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</si>
  <si>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</si>
  <si>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</si>
  <si>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</si>
  <si>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</si>
  <si>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</si>
  <si>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</si>
  <si>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</si>
  <si>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</si>
  <si>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</si>
  <si>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</si>
  <si>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</si>
  <si>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</si>
  <si>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</si>
  <si>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</si>
  <si>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</si>
  <si>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</si>
  <si>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</si>
  <si>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</si>
  <si>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</si>
  <si>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</si>
  <si>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</si>
  <si>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</si>
  <si>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</si>
  <si>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</si>
  <si>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</si>
  <si>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</si>
  <si>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</si>
  <si>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</si>
  <si>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</si>
  <si>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</si>
  <si>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</si>
  <si>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</si>
  <si>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</si>
  <si>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</si>
  <si>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</si>
  <si>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</si>
  <si>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</si>
  <si>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</si>
  <si>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</si>
  <si>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</si>
  <si>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</si>
  <si>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</si>
  <si>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</si>
  <si>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</si>
  <si>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</si>
  <si>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</si>
  <si>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</si>
  <si>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</si>
  <si>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</si>
  <si>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</si>
  <si>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</si>
  <si>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</si>
  <si>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</si>
  <si>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</si>
  <si>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</si>
  <si>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</si>
  <si>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</si>
  <si>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</si>
  <si>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</si>
  <si>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</si>
  <si>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</si>
  <si>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</si>
  <si>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</si>
  <si>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</si>
  <si>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</si>
  <si>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</si>
  <si>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</si>
  <si>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</si>
  <si>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</si>
  <si>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</si>
  <si>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</si>
  <si>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</si>
  <si>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</si>
  <si>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</si>
  <si>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</si>
  <si>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</si>
  <si>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</si>
  <si>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</si>
  <si>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</si>
  <si>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</si>
  <si>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</si>
  <si>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</si>
  <si>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</si>
  <si>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</si>
  <si>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</si>
  <si>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</si>
  <si>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</si>
  <si>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</si>
  <si>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</si>
  <si>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</si>
  <si>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</si>
  <si>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</si>
  <si>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</si>
  <si>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</si>
  <si>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</si>
  <si>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</si>
  <si>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</si>
  <si>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</si>
  <si>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</si>
  <si>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</si>
  <si>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</si>
  <si>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</si>
  <si>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</si>
  <si>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</si>
  <si>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</si>
  <si>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</si>
  <si>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</si>
  <si>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</si>
  <si>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</si>
  <si>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</si>
  <si>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</si>
  <si>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</si>
  <si>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</si>
  <si>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</si>
  <si>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</si>
  <si>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</si>
  <si>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</si>
  <si>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</si>
  <si>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</si>
  <si>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</si>
  <si>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</si>
  <si>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</si>
  <si>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</si>
  <si>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</si>
  <si>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</si>
  <si>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</si>
  <si>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</si>
  <si>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</si>
  <si>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</si>
  <si>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</si>
  <si>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</si>
  <si>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</si>
  <si>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</si>
  <si>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</si>
  <si>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</si>
  <si>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</si>
  <si>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</si>
  <si>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</si>
  <si>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</si>
  <si>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</si>
  <si>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</si>
  <si>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</si>
  <si>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</si>
  <si>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</si>
  <si>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</si>
  <si>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</si>
  <si>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</si>
  <si>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</si>
  <si>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</si>
  <si>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</si>
  <si>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</si>
  <si>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</si>
  <si>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</si>
  <si>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</si>
  <si>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</si>
  <si>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</si>
  <si>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</si>
  <si>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</si>
  <si>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</si>
  <si>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</si>
  <si>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</si>
  <si>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</si>
  <si>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</si>
  <si>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</si>
  <si>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</si>
  <si>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</si>
  <si>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</si>
  <si>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</si>
  <si>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</si>
  <si>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</si>
  <si>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</si>
  <si>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</si>
  <si>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</si>
  <si>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</si>
  <si>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</si>
  <si>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</si>
  <si>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</si>
  <si>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</si>
  <si>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</si>
  <si>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</si>
  <si>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</si>
  <si>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</si>
  <si>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</si>
  <si>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</si>
  <si>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</si>
  <si>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</si>
  <si>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</si>
  <si>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</si>
  <si>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</si>
  <si>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</si>
  <si>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</si>
  <si>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</si>
  <si>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</si>
  <si>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</si>
  <si>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</si>
  <si>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</si>
  <si>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</si>
  <si>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</si>
  <si>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</si>
  <si>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</si>
  <si>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</si>
  <si>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</si>
  <si>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</si>
  <si>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</si>
  <si>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</si>
  <si>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</si>
  <si>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</si>
  <si>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</si>
  <si>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</si>
  <si>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</si>
  <si>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</si>
  <si>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</si>
  <si>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</si>
  <si>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</si>
  <si>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</si>
  <si>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</si>
  <si>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</si>
  <si>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</si>
  <si>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</si>
  <si>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</si>
  <si>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</si>
  <si>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</si>
  <si>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</si>
  <si>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</si>
  <si>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</si>
  <si>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</si>
  <si>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</si>
  <si>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</si>
  <si>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</si>
  <si>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</si>
  <si>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</si>
  <si>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</si>
  <si>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</si>
  <si>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</si>
  <si>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</si>
  <si>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</si>
  <si>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</si>
  <si>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</si>
  <si>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</si>
  <si>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</si>
  <si>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</si>
  <si>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</si>
  <si>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</si>
  <si>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</si>
  <si>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</si>
  <si>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</si>
  <si>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</si>
  <si>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</si>
  <si>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</si>
  <si>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</si>
  <si>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</si>
  <si>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</si>
  <si>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</si>
  <si>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</si>
  <si>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</si>
  <si>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</si>
  <si>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</si>
  <si>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</si>
  <si>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</si>
  <si>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</si>
  <si>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</si>
  <si>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</si>
  <si>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</si>
  <si>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</si>
  <si>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</si>
  <si>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</si>
  <si>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</si>
  <si>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</si>
  <si>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</si>
  <si>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</si>
  <si>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</si>
  <si>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</si>
  <si>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</si>
  <si>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</si>
  <si>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</si>
  <si>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</si>
  <si>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</si>
  <si>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</si>
  <si>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</si>
  <si>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</si>
  <si>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</si>
  <si>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</si>
  <si>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</si>
  <si>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</si>
  <si>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</si>
  <si>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</si>
  <si>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</si>
  <si>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</si>
  <si>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</si>
  <si>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</si>
  <si>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</si>
  <si>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</si>
  <si>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</si>
  <si>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</si>
  <si>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</si>
  <si>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</si>
  <si>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</si>
  <si>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</si>
  <si>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</si>
  <si>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</si>
  <si>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</si>
  <si>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</si>
  <si>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</si>
  <si>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</si>
  <si>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</si>
  <si>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</si>
  <si>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</si>
  <si>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</si>
  <si>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</si>
  <si>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</si>
  <si>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</si>
  <si>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</si>
  <si>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</si>
  <si>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</si>
  <si>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</si>
  <si>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</si>
  <si>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</si>
  <si>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</si>
  <si>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</si>
  <si>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</si>
  <si>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</si>
  <si>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</si>
  <si>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</si>
  <si>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</si>
  <si>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</si>
  <si>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</si>
  <si>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</si>
  <si>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</si>
  <si>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</si>
  <si>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</si>
  <si>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</si>
  <si>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</si>
  <si>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</si>
  <si>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</si>
  <si>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</si>
  <si>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</si>
  <si>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</si>
  <si>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</si>
  <si>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</si>
  <si>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</si>
  <si>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</si>
  <si>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</si>
  <si>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</si>
  <si>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</si>
  <si>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</si>
  <si>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</si>
  <si>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</si>
  <si>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</si>
  <si>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</si>
  <si>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</si>
  <si>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</si>
  <si>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</si>
  <si>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</si>
  <si>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</si>
  <si>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</si>
  <si>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</si>
  <si>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</si>
  <si>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</si>
  <si>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</si>
  <si>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</si>
  <si>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</si>
  <si>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</si>
  <si>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</si>
  <si>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</si>
  <si>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</si>
  <si>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</si>
  <si>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</si>
  <si>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</si>
  <si>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</si>
  <si>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</si>
  <si>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</si>
  <si>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</si>
  <si>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</si>
  <si>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</si>
  <si>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</si>
  <si>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</si>
  <si>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</si>
  <si>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</si>
  <si>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</si>
  <si>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</si>
  <si>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</si>
  <si>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</si>
  <si>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</si>
  <si>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</si>
  <si>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</si>
  <si>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</si>
  <si>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</si>
  <si>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</si>
  <si>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</si>
  <si>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</si>
  <si>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</si>
  <si>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</si>
  <si>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</si>
  <si>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</si>
  <si>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</si>
  <si>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</si>
  <si>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</si>
  <si>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</si>
  <si>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</si>
  <si>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</si>
  <si>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</si>
  <si>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</si>
  <si>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</si>
  <si>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</si>
  <si>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</si>
  <si>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</si>
  <si>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</si>
  <si>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</si>
  <si>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</si>
  <si>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</si>
  <si>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</si>
  <si>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</si>
  <si>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</si>
  <si>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</si>
  <si>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</si>
  <si>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</si>
  <si>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</si>
  <si>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</si>
  <si>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</si>
  <si>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</si>
  <si>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</si>
  <si>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</si>
  <si>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</si>
  <si>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</si>
  <si>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</si>
  <si>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</si>
  <si>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</si>
  <si>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</si>
  <si>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</si>
  <si>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</si>
  <si>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</si>
  <si>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</si>
  <si>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</si>
  <si>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</si>
  <si>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</si>
  <si>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</si>
  <si>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</si>
  <si>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</si>
  <si>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</si>
  <si>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</si>
  <si>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</si>
  <si>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</si>
  <si>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</si>
  <si>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</si>
  <si>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</si>
  <si>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</si>
  <si>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</si>
  <si>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</si>
  <si>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</si>
  <si>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</si>
  <si>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</si>
  <si>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</si>
  <si>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</si>
  <si>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</si>
  <si>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</si>
  <si>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</si>
  <si>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</si>
  <si>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</si>
  <si>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</si>
  <si>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</si>
  <si>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</si>
  <si>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</si>
  <si>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</si>
  <si>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</si>
  <si>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</si>
  <si>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</si>
  <si>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</si>
  <si>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</si>
  <si>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</si>
  <si>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</si>
  <si>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</si>
  <si>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</si>
  <si>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</si>
  <si>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</si>
  <si>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</si>
  <si>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</si>
  <si>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</si>
  <si>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</si>
  <si>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</si>
  <si>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</si>
  <si>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</si>
  <si>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</si>
  <si>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</si>
  <si>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</si>
  <si>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</si>
  <si>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</si>
  <si>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</si>
  <si>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</si>
  <si>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</si>
  <si>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</si>
  <si>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</si>
  <si>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</si>
  <si>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</si>
  <si>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</si>
  <si>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</si>
  <si>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</si>
  <si>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</si>
  <si>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</si>
  <si>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</si>
  <si>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</si>
  <si>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</si>
  <si>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</si>
  <si>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</si>
  <si>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</si>
  <si>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</si>
  <si>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</si>
  <si>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</si>
  <si>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</si>
  <si>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</si>
  <si>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</si>
  <si>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</si>
  <si>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</si>
  <si>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</si>
  <si>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</si>
  <si>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</si>
  <si>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</si>
  <si>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</si>
  <si>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</si>
  <si>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</si>
  <si>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</si>
  <si>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</si>
  <si>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</si>
  <si>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</si>
  <si>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</si>
  <si>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</si>
  <si>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</si>
  <si>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</si>
  <si>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</si>
  <si>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</si>
  <si>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</si>
  <si>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</si>
  <si>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</si>
  <si>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</si>
  <si>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</si>
  <si>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</si>
  <si>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</si>
  <si>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</si>
  <si>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</si>
  <si>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</si>
  <si>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</si>
  <si>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</si>
  <si>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</si>
  <si>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</si>
  <si>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</si>
  <si>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</si>
  <si>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</si>
  <si>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</si>
  <si>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</si>
  <si>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</si>
  <si>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</si>
  <si>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</si>
  <si>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</si>
  <si>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</si>
  <si>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</si>
  <si>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</si>
  <si>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</si>
  <si>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</si>
  <si>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</si>
  <si>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</si>
  <si>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</si>
  <si>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</si>
  <si>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</si>
  <si>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</si>
  <si>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</si>
  <si>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</si>
  <si>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</si>
  <si>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</si>
  <si>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</si>
  <si>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</si>
  <si>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</si>
  <si>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</si>
  <si>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</si>
  <si>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</si>
  <si>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</si>
  <si>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</si>
  <si>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</si>
  <si>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</si>
  <si>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</si>
  <si>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</si>
  <si>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</si>
  <si>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</si>
  <si>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</si>
  <si>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</si>
  <si>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</si>
  <si>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</si>
  <si>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</si>
  <si>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</si>
  <si>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</si>
  <si>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</si>
  <si>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</si>
  <si>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</si>
  <si>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</si>
  <si>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</si>
  <si>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</si>
  <si>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</si>
  <si>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</si>
  <si>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</si>
  <si>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</si>
  <si>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</si>
  <si>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</si>
  <si>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</si>
  <si>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</si>
  <si>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</si>
  <si>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</si>
  <si>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</si>
  <si>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</si>
  <si>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</si>
  <si>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</si>
  <si>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</si>
  <si>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</si>
  <si>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</si>
  <si>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</si>
  <si>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</si>
  <si>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</si>
  <si>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</si>
  <si>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</si>
  <si>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</si>
  <si>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</si>
  <si>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</si>
  <si>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</si>
  <si>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</si>
  <si>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</si>
  <si>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</si>
  <si>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</si>
  <si>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</si>
  <si>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</si>
  <si>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</si>
  <si>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</si>
  <si>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</si>
  <si>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</si>
  <si>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</si>
  <si>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</si>
  <si>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</si>
  <si>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</si>
  <si>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</si>
  <si>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</si>
  <si>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</si>
  <si>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</si>
  <si>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</si>
  <si>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</si>
  <si>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</si>
  <si>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</si>
  <si>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</si>
  <si>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</si>
  <si>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</si>
  <si>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</si>
  <si>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</si>
  <si>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</si>
  <si>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</si>
  <si>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</si>
  <si>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</si>
  <si>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</si>
  <si>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</si>
  <si>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</si>
  <si>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</si>
  <si>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</si>
  <si>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</si>
  <si>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</si>
  <si>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</si>
  <si>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</si>
  <si>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</si>
  <si>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</si>
  <si>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</si>
  <si>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</si>
  <si>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</si>
  <si>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</si>
  <si>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</si>
  <si>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</si>
  <si>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</si>
  <si>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</si>
  <si>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</si>
  <si>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</si>
  <si>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</si>
  <si>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</si>
  <si>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</si>
  <si>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</si>
  <si>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</si>
  <si>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</si>
  <si>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</si>
  <si>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</si>
  <si>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</si>
  <si>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</si>
  <si>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</si>
  <si>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</si>
  <si>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</si>
  <si>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</si>
  <si>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</si>
  <si>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</si>
  <si>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</si>
  <si>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</si>
  <si>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</si>
  <si>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</si>
  <si>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</si>
  <si>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</si>
  <si>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</si>
  <si>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</si>
  <si>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</si>
  <si>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</si>
  <si>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</si>
  <si>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</si>
  <si>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</si>
  <si>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</si>
  <si>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</si>
  <si>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</si>
  <si>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</si>
  <si>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</si>
  <si>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</si>
  <si>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</si>
  <si>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</si>
  <si>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</si>
  <si>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</si>
  <si>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</si>
  <si>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</si>
  <si>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</si>
  <si>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</si>
  <si>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</si>
  <si>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</si>
  <si>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</si>
  <si>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</si>
  <si>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</si>
  <si>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</si>
  <si>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</si>
  <si>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</si>
  <si>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</si>
  <si>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</si>
  <si>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</si>
  <si>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</si>
  <si>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</si>
  <si>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</si>
  <si>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</si>
  <si>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</si>
  <si>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</si>
  <si>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</si>
  <si>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</si>
  <si>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</si>
  <si>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</si>
  <si>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</si>
  <si>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</si>
  <si>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</si>
  <si>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</si>
  <si>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</si>
  <si>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</si>
  <si>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</si>
  <si>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</si>
  <si>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</si>
  <si>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</si>
  <si>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</si>
  <si>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</si>
  <si>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</si>
  <si>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</si>
  <si>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</si>
  <si>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</si>
  <si>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</si>
  <si>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</si>
  <si>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</si>
  <si>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</si>
  <si>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</si>
  <si>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</si>
  <si>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</si>
  <si>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</si>
  <si>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</si>
  <si>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</si>
  <si>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</si>
  <si>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</si>
  <si>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</si>
  <si>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</si>
  <si>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</si>
  <si>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</si>
  <si>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</si>
  <si>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</si>
  <si>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</si>
  <si>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</si>
  <si>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</si>
  <si>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</si>
  <si>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</si>
  <si>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</si>
  <si>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</si>
  <si>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</si>
  <si>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</si>
  <si>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</si>
  <si>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</si>
  <si>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</si>
  <si>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</si>
  <si>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</si>
  <si>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</si>
  <si>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</si>
  <si>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</si>
  <si>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</si>
  <si>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</si>
  <si>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</si>
  <si>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</si>
  <si>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</si>
  <si>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</si>
  <si>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</si>
  <si>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</si>
  <si>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</si>
  <si>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</si>
  <si>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</si>
  <si>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</si>
  <si>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</si>
  <si>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</si>
  <si>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</si>
  <si>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</si>
  <si>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</si>
  <si>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</si>
  <si>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</si>
  <si>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</si>
  <si>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</si>
  <si>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</si>
  <si>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</si>
  <si>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</si>
  <si>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</si>
  <si>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</si>
  <si>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</si>
  <si>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</si>
  <si>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</si>
  <si>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</si>
  <si>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</si>
  <si>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</si>
  <si>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</si>
  <si>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</si>
  <si>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</si>
  <si>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</si>
  <si>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</si>
  <si>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</si>
  <si>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</si>
  <si>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</si>
  <si>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</si>
  <si>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</si>
  <si>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</si>
  <si>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</si>
  <si>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</si>
  <si>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</si>
  <si>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</si>
  <si>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</si>
  <si>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</si>
  <si>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</si>
  <si>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</si>
  <si>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</si>
  <si>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</si>
  <si>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</si>
  <si>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</si>
  <si>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</si>
  <si>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</si>
  <si>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</si>
  <si>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</si>
  <si>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</si>
  <si>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</si>
  <si>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</si>
  <si>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</si>
  <si>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</si>
  <si>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</si>
  <si>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</si>
  <si>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</si>
  <si>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</si>
  <si>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</si>
  <si>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</si>
  <si>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</si>
  <si>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</si>
  <si>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</si>
  <si>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</si>
  <si>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</si>
  <si>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</si>
  <si>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</si>
  <si>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</si>
  <si>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</si>
  <si>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</si>
  <si>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</si>
  <si>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</si>
  <si>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</si>
  <si>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</si>
  <si>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</si>
  <si>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</si>
  <si>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</si>
  <si>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</si>
  <si>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</si>
  <si>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</si>
  <si>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</si>
  <si>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</si>
  <si>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</si>
  <si>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</si>
  <si>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</si>
  <si>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</si>
  <si>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</si>
  <si>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</si>
  <si>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</si>
  <si>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</si>
  <si>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</si>
  <si>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</si>
  <si>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</si>
  <si>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</si>
  <si>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</si>
  <si>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</si>
  <si>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</si>
  <si>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</si>
  <si>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</si>
  <si>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</si>
  <si>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</si>
  <si>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</si>
  <si>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</si>
  <si>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</si>
  <si>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</si>
  <si>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</si>
  <si>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</si>
  <si>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</si>
  <si>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</si>
  <si>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</si>
  <si>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</si>
  <si>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</si>
  <si>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</si>
  <si>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</si>
  <si>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</si>
  <si>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</si>
  <si>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</si>
  <si>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</si>
  <si>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</si>
  <si>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</si>
  <si>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</si>
  <si>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</si>
  <si>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</si>
  <si>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</si>
  <si>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</si>
  <si>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</si>
  <si>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</si>
  <si>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</si>
  <si>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</si>
  <si>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</si>
  <si>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</si>
  <si>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</si>
  <si>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</si>
  <si>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</si>
  <si>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</si>
  <si>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</si>
  <si>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</si>
  <si>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</si>
  <si>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</si>
  <si>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</si>
  <si>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</si>
  <si>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</si>
  <si>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</si>
  <si>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</si>
  <si>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</si>
  <si>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</si>
  <si>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</si>
  <si>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</si>
  <si>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</si>
  <si>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</si>
  <si>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</si>
  <si>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</si>
  <si>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</si>
  <si>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</si>
  <si>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</si>
  <si>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</si>
  <si>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</si>
  <si>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</si>
  <si>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</si>
  <si>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</si>
  <si>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</si>
  <si>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</si>
  <si>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</si>
  <si>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</si>
  <si>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</si>
  <si>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</si>
  <si>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</si>
  <si>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</si>
  <si>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</si>
  <si>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</si>
  <si>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</si>
  <si>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</si>
  <si>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</si>
  <si>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</si>
  <si>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</si>
  <si>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</si>
  <si>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</si>
  <si>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</si>
  <si>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</si>
  <si>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</si>
  <si>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</si>
  <si>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</si>
  <si>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</si>
  <si>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</si>
  <si>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</si>
  <si>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</si>
  <si>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</si>
  <si>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</si>
  <si>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</si>
  <si>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</si>
  <si>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</si>
  <si>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</si>
  <si>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</si>
  <si>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</si>
  <si>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</si>
  <si>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</si>
  <si>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</si>
  <si>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</si>
  <si>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</si>
  <si>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</si>
  <si>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</si>
  <si>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</si>
  <si>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</si>
  <si>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</si>
  <si>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</si>
  <si>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</si>
  <si>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</si>
  <si>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</si>
  <si>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</si>
  <si>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</si>
  <si>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</si>
  <si>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</si>
  <si>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</si>
  <si>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</si>
  <si>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</si>
  <si>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</si>
  <si>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</si>
  <si>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</si>
  <si>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</si>
  <si>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</si>
  <si>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</si>
  <si>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</si>
  <si>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</si>
  <si>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</si>
  <si>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</si>
  <si>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</si>
  <si>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</si>
  <si>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</si>
  <si>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</si>
  <si>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</si>
  <si>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</si>
  <si>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</si>
  <si>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</si>
  <si>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</si>
  <si>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</si>
  <si>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</si>
  <si>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</si>
  <si>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</si>
  <si>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</si>
  <si>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</si>
  <si>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</si>
  <si>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</si>
  <si>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</si>
  <si>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</si>
  <si>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</si>
  <si>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</si>
  <si>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</si>
  <si>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</si>
  <si>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</si>
  <si>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</si>
  <si>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</si>
  <si>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</si>
  <si>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</si>
  <si>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</si>
  <si>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</si>
  <si>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</si>
  <si>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</si>
  <si>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</si>
  <si>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</si>
  <si>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</si>
  <si>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</si>
  <si>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</si>
  <si>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</si>
  <si>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</si>
  <si>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</si>
  <si>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</si>
  <si>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</si>
  <si>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</si>
  <si>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</si>
  <si>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</si>
  <si>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</si>
  <si>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</si>
  <si>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</si>
  <si>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</si>
  <si>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</si>
  <si>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</si>
  <si>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</si>
  <si>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</si>
  <si>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</si>
  <si>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</si>
  <si>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</si>
  <si>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</si>
  <si>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</si>
  <si>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</si>
  <si>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</si>
  <si>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</si>
  <si>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</si>
  <si>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</si>
  <si>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</si>
  <si>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</si>
  <si>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</si>
  <si>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</si>
  <si>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</si>
  <si>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</si>
  <si>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</si>
  <si>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</si>
  <si>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</si>
  <si>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</si>
  <si>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</si>
  <si>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</si>
  <si>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</si>
  <si>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</si>
  <si>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</si>
  <si>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</si>
  <si>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</si>
  <si>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</si>
  <si>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</si>
  <si>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</si>
  <si>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</si>
  <si>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</si>
  <si>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</si>
  <si>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</si>
  <si>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</si>
  <si>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</si>
  <si>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</si>
  <si>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</si>
  <si>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</si>
  <si>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</si>
  <si>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</si>
  <si>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</si>
  <si>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</si>
  <si>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</si>
  <si>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</si>
  <si>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</si>
  <si>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</si>
  <si>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</si>
  <si>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</si>
  <si>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</si>
  <si>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</si>
  <si>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</si>
  <si>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</si>
  <si>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</si>
  <si>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</si>
  <si>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</si>
  <si>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</si>
  <si>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</si>
  <si>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</si>
  <si>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</si>
  <si>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</si>
  <si>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</si>
  <si>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</si>
  <si>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</si>
  <si>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</si>
  <si>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</si>
  <si>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</si>
  <si>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</si>
  <si>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</si>
  <si>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</si>
  <si>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</si>
  <si>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</si>
  <si>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</si>
  <si>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</si>
  <si>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</si>
  <si>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</si>
  <si>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</si>
  <si>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</si>
  <si>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</si>
  <si>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</si>
  <si>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</si>
  <si>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</si>
  <si>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</si>
  <si>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</si>
  <si>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</si>
  <si>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</si>
  <si>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</si>
  <si>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</si>
  <si>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</si>
  <si>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</si>
  <si>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</si>
  <si>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</si>
  <si>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</si>
  <si>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</si>
  <si>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</si>
  <si>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</si>
  <si>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</si>
  <si>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</si>
  <si>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</si>
  <si>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</si>
  <si>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</si>
  <si>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</si>
  <si>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</si>
  <si>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</si>
  <si>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</si>
  <si>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</si>
  <si>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</si>
  <si>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</si>
  <si>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</si>
  <si>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</si>
  <si>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</si>
  <si>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</si>
  <si>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</si>
  <si>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</si>
  <si>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</si>
  <si>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</si>
  <si>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</si>
  <si>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</si>
  <si>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</si>
  <si>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</si>
  <si>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</si>
  <si>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</si>
  <si>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</si>
  <si>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</si>
  <si>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</si>
  <si>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</si>
  <si>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</si>
  <si>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</si>
  <si>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</si>
  <si>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</si>
  <si>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</si>
  <si>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</si>
  <si>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</si>
  <si>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</si>
  <si>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</si>
  <si>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</si>
  <si>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</si>
  <si>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</si>
  <si>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</si>
  <si>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</si>
  <si>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</si>
  <si>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</si>
  <si>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</si>
  <si>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</si>
  <si>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</si>
  <si>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</si>
  <si>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</si>
  <si>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</si>
  <si>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</si>
  <si>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</si>
  <si>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</si>
  <si>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</si>
  <si>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</si>
  <si>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</si>
  <si>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</si>
  <si>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</si>
  <si>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</si>
  <si>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</si>
  <si>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</si>
  <si>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</si>
  <si>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</si>
  <si>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</si>
  <si>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</si>
  <si>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</si>
  <si>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</si>
  <si>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</si>
  <si>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</si>
  <si>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</si>
  <si>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</si>
  <si>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</si>
  <si>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</si>
  <si>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</si>
  <si>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</si>
  <si>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</si>
  <si>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</si>
  <si>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</si>
  <si>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</si>
  <si>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</si>
  <si>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</si>
  <si>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</si>
  <si>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</si>
  <si>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</si>
  <si>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</si>
  <si>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</si>
  <si>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</si>
  <si>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</si>
  <si>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</si>
  <si>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</si>
  <si>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</si>
  <si>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</si>
  <si>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</si>
  <si>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</si>
  <si>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</si>
  <si>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</si>
  <si>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</si>
  <si>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</si>
  <si>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</si>
  <si>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</si>
  <si>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</si>
  <si>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</si>
  <si>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</si>
  <si>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</si>
  <si>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</si>
  <si>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</si>
  <si>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</si>
  <si>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</si>
  <si>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</si>
  <si>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</si>
  <si>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</si>
  <si>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</si>
  <si>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</si>
  <si>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</si>
  <si>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</si>
  <si>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</si>
  <si>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</si>
  <si>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</si>
  <si>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</si>
  <si>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</si>
  <si>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</si>
  <si>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</si>
  <si>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</si>
  <si>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</si>
  <si>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</si>
  <si>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</si>
  <si>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</si>
  <si>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</si>
  <si>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</si>
  <si>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</si>
  <si>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</si>
  <si>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</si>
  <si>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</si>
  <si>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</si>
  <si>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</si>
  <si>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</si>
  <si>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</si>
  <si>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</si>
  <si>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</si>
  <si>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</si>
  <si>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</si>
  <si>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</si>
  <si>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</si>
  <si>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</si>
  <si>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</si>
  <si>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</si>
  <si>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</si>
  <si>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</si>
  <si>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</si>
  <si>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</si>
  <si>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</si>
  <si>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</si>
  <si>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</si>
  <si>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</si>
  <si>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</si>
  <si>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</si>
  <si>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</si>
  <si>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</si>
  <si>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</si>
  <si>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</si>
  <si>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</si>
  <si>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</si>
  <si>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</si>
  <si>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</si>
  <si>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</si>
  <si>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</si>
  <si>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</si>
  <si>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</si>
  <si>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</si>
  <si>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</si>
  <si>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</si>
  <si>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</si>
  <si>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</si>
  <si>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</si>
  <si>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</si>
  <si>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</si>
  <si>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</si>
  <si>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</si>
  <si>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</si>
  <si>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</si>
  <si>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</si>
  <si>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</si>
  <si>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</si>
  <si>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</si>
  <si>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</si>
  <si>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</si>
  <si>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</si>
  <si>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</si>
  <si>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</si>
  <si>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</si>
  <si>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</si>
  <si>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</si>
  <si>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</si>
  <si>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</si>
  <si>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</si>
  <si>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</si>
  <si>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</si>
  <si>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</si>
  <si>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</si>
  <si>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</si>
  <si>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</si>
  <si>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</si>
  <si>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</si>
  <si>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</si>
  <si>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</si>
  <si>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</si>
  <si>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</si>
  <si>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</si>
  <si>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</si>
  <si>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</si>
  <si>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</si>
  <si>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</si>
  <si>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</si>
  <si>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</si>
  <si>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</si>
  <si>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</si>
  <si>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</si>
  <si>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</si>
  <si>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</si>
  <si>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</si>
  <si>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</si>
  <si>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</si>
  <si>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</si>
  <si>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</si>
  <si>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</si>
  <si>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</si>
  <si>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</si>
  <si>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</si>
  <si>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</si>
  <si>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</si>
  <si>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</si>
  <si>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</si>
  <si>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</si>
  <si>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</si>
  <si>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</si>
  <si>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</si>
  <si>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</si>
  <si>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</si>
  <si>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</si>
  <si>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</si>
  <si>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</si>
  <si>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</si>
  <si>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</si>
  <si>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</si>
  <si>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</si>
  <si>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</si>
  <si>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</si>
  <si>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</si>
  <si>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</si>
  <si>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</si>
  <si>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</si>
  <si>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</si>
  <si>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</si>
  <si>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</si>
  <si>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</si>
  <si>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</si>
  <si>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</si>
  <si>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</si>
  <si>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</si>
  <si>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</si>
  <si>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</si>
  <si>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</si>
  <si>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</si>
  <si>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</si>
  <si>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</si>
  <si>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</si>
  <si>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</si>
  <si>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</si>
  <si>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</si>
  <si>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</si>
  <si>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</si>
  <si>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</si>
  <si>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</si>
  <si>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</si>
  <si>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</si>
  <si>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</si>
  <si>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</si>
  <si>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</si>
  <si>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</si>
  <si>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</si>
  <si>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</si>
  <si>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</si>
  <si>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</si>
  <si>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</si>
  <si>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</si>
  <si>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</si>
  <si>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</si>
  <si>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</si>
  <si>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</si>
  <si>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</si>
  <si>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</si>
  <si>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</si>
  <si>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</si>
  <si>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</si>
  <si>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</si>
  <si>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</si>
  <si>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</si>
  <si>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</si>
  <si>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</si>
  <si>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</si>
  <si>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</si>
  <si>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</si>
  <si>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</si>
  <si>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</si>
  <si>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</si>
  <si>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</si>
  <si>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</si>
  <si>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</si>
  <si>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</si>
  <si>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</si>
  <si>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</si>
  <si>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</si>
  <si>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</si>
  <si>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</si>
  <si>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</si>
  <si>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</si>
  <si>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</si>
  <si>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</si>
  <si>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</si>
  <si>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</si>
  <si>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</si>
  <si>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</si>
  <si>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</si>
  <si>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</si>
  <si>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</si>
  <si>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</si>
  <si>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</si>
  <si>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</si>
  <si>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</si>
  <si>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</si>
  <si>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</si>
  <si>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</si>
  <si>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</si>
  <si>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</si>
  <si>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</si>
  <si>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</si>
  <si>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</si>
  <si>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</si>
  <si>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</si>
  <si>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</si>
  <si>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</si>
  <si>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</si>
  <si>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</si>
  <si>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</si>
  <si>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</si>
  <si>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</si>
  <si>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</si>
  <si>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</si>
  <si>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</si>
  <si>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</si>
  <si>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</si>
  <si>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</si>
  <si>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</si>
  <si>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</si>
  <si>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</si>
  <si>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</si>
  <si>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</si>
  <si>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</si>
  <si>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</si>
  <si>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</si>
  <si>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</si>
  <si>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</si>
  <si>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</si>
  <si>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</si>
  <si>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</si>
  <si>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</si>
  <si>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</si>
  <si>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</si>
  <si>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</si>
  <si>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</si>
  <si>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</si>
  <si>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</si>
  <si>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</si>
  <si>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</si>
  <si>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</si>
  <si>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</si>
  <si>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</si>
  <si>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</si>
  <si>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</si>
  <si>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</si>
  <si>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</si>
  <si>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</si>
  <si>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</si>
  <si>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</si>
  <si>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</si>
  <si>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</si>
  <si>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</si>
  <si>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</si>
  <si>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</si>
  <si>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</si>
  <si>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</si>
  <si>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</si>
  <si>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</si>
  <si>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</si>
  <si>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</si>
  <si>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</si>
  <si>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</si>
  <si>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</si>
  <si>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</si>
  <si>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</si>
  <si>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</si>
  <si>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</si>
  <si>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</si>
  <si>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</si>
  <si>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</si>
  <si>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</si>
  <si>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</si>
  <si>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</si>
  <si>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</si>
  <si>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</si>
  <si>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</si>
  <si>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</si>
  <si>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</si>
  <si>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</si>
  <si>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</si>
  <si>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</si>
  <si>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</si>
  <si>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</si>
  <si>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</si>
  <si>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</si>
  <si>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</si>
  <si>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</si>
  <si>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</si>
  <si>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</si>
  <si>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</si>
  <si>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</si>
  <si>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</si>
  <si>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</si>
  <si>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</si>
  <si>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</si>
  <si>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</si>
  <si>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</si>
  <si>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</si>
  <si>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</si>
  <si>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</si>
  <si>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</si>
  <si>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</si>
  <si>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</si>
  <si>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</si>
  <si>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</si>
  <si>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</si>
  <si>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</si>
  <si>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</si>
  <si>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</si>
  <si>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</si>
  <si>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</si>
  <si>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</si>
  <si>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</si>
  <si>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</si>
  <si>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</si>
  <si>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</si>
  <si>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</si>
  <si>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</si>
  <si>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</si>
  <si>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</si>
  <si>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</si>
  <si>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</si>
  <si>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</si>
  <si>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</si>
  <si>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</si>
  <si>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</si>
  <si>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</si>
  <si>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</si>
  <si>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</si>
  <si>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</si>
  <si>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</si>
  <si>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</si>
  <si>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</si>
  <si>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</si>
  <si>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</si>
  <si>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</si>
  <si>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</si>
  <si>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</si>
  <si>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</si>
  <si>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</si>
  <si>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</si>
  <si>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</si>
  <si>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</si>
  <si>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</si>
  <si>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</si>
  <si>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</si>
  <si>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</si>
  <si>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</si>
  <si>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</si>
  <si>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</si>
  <si>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</si>
  <si>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</si>
  <si>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</si>
  <si>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</si>
  <si>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</si>
  <si>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</si>
  <si>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</si>
  <si>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</si>
  <si>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</si>
  <si>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</si>
  <si>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</si>
  <si>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</si>
  <si>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</si>
  <si>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</si>
  <si>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</si>
  <si>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</si>
  <si>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</si>
  <si>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</si>
  <si>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</si>
  <si>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</si>
  <si>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</si>
  <si>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</si>
  <si>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</si>
  <si>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</si>
  <si>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</si>
  <si>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</si>
  <si>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</si>
  <si>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</si>
  <si>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</si>
  <si>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</si>
  <si>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</si>
  <si>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</si>
  <si>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</si>
  <si>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</si>
  <si>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</si>
  <si>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</si>
  <si>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</si>
  <si>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</si>
  <si>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</si>
  <si>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</si>
  <si>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</si>
  <si>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</si>
  <si>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</si>
  <si>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</si>
  <si>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</si>
  <si>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</si>
  <si>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</si>
  <si>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</si>
  <si>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</si>
  <si>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</si>
  <si>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</si>
  <si>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</si>
  <si>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</si>
  <si>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</si>
  <si>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</si>
  <si>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</si>
  <si>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</si>
  <si>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</si>
  <si>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</si>
  <si>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</si>
  <si>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</si>
  <si>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</si>
  <si>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</si>
  <si>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</si>
  <si>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</si>
  <si>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</si>
  <si>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</si>
  <si>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</si>
  <si>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</si>
  <si>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</si>
  <si>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</si>
  <si>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</si>
  <si>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</si>
  <si>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</si>
  <si>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</si>
  <si>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</si>
  <si>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</si>
  <si>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</si>
  <si>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</si>
  <si>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</si>
  <si>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</si>
  <si>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</si>
  <si>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</si>
  <si>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</si>
  <si>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</si>
  <si>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</si>
  <si>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</si>
  <si>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</si>
  <si>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</si>
  <si>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</si>
  <si>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</si>
  <si>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</si>
  <si>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</si>
  <si>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</si>
  <si>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</si>
  <si>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</si>
  <si>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</si>
  <si>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</si>
  <si>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</si>
  <si>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</si>
  <si>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</si>
  <si>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</si>
  <si>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</si>
  <si>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</si>
  <si>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</si>
  <si>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</si>
  <si>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</si>
  <si>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</si>
  <si>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</si>
  <si>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</si>
  <si>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</si>
  <si>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</si>
  <si>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</si>
  <si>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</si>
  <si>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</si>
  <si>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</si>
  <si>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</si>
  <si>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</si>
  <si>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</si>
  <si>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</si>
  <si>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</si>
  <si>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</si>
  <si>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</si>
  <si>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</si>
  <si>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</si>
  <si>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</si>
  <si>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</si>
  <si>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</si>
  <si>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</si>
  <si>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</si>
  <si>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</si>
  <si>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</si>
  <si>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</si>
  <si>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</si>
  <si>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</si>
  <si>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</si>
  <si>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</si>
  <si>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</si>
  <si>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</si>
  <si>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</si>
  <si>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</si>
  <si>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</si>
  <si>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</si>
  <si>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</si>
  <si>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</si>
  <si>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</si>
  <si>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</si>
  <si>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</si>
  <si>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</si>
  <si>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</si>
  <si>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</si>
  <si>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</si>
  <si>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</si>
  <si>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</si>
  <si>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</si>
  <si>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</si>
  <si>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</si>
  <si>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</si>
  <si>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</si>
  <si>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</si>
  <si>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</si>
  <si>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</si>
  <si>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</si>
  <si>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</si>
  <si>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</si>
  <si>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</si>
  <si>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</si>
  <si>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</si>
  <si>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</si>
  <si>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</si>
  <si>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</si>
  <si>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</si>
  <si>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</si>
  <si>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</si>
  <si>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</si>
  <si>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</si>
  <si>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</si>
  <si>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</si>
  <si>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</si>
  <si>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</si>
  <si>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</si>
  <si>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</si>
  <si>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</si>
  <si>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</si>
  <si>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</si>
  <si>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</si>
  <si>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</si>
  <si>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</si>
  <si>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</si>
  <si>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</si>
  <si>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</si>
  <si>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</si>
  <si>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</si>
  <si>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</si>
  <si>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</si>
  <si>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</si>
  <si>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</si>
  <si>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</si>
  <si>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</si>
  <si>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</si>
  <si>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</si>
  <si>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</si>
  <si>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</si>
  <si>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</si>
  <si>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</si>
  <si>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</si>
  <si>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</si>
  <si>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</si>
  <si>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</si>
  <si>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</si>
  <si>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</si>
  <si>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</si>
  <si>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</si>
  <si>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</si>
  <si>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</si>
  <si>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</si>
  <si>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</si>
  <si>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</si>
  <si>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</si>
  <si>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</si>
  <si>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</si>
  <si>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</si>
  <si>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</si>
  <si>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</si>
  <si>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</si>
  <si>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</si>
  <si>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</si>
  <si>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</si>
  <si>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</si>
  <si>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</si>
  <si>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</si>
  <si>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</si>
  <si>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</si>
  <si>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</si>
  <si>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</si>
  <si>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</si>
  <si>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</si>
  <si>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</si>
  <si>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</si>
  <si>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</si>
  <si>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</si>
  <si>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</si>
  <si>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</si>
  <si>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</si>
  <si>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</si>
  <si>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</si>
  <si>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</si>
  <si>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</si>
  <si>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</si>
  <si>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</si>
  <si>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</si>
  <si>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</si>
  <si>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</si>
  <si>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</si>
  <si>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</si>
  <si>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</si>
  <si>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</si>
  <si>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</si>
  <si>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</si>
  <si>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</si>
  <si>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</si>
  <si>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</si>
  <si>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</si>
  <si>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</si>
  <si>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</si>
  <si>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</si>
  <si>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</si>
  <si>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</si>
  <si>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</si>
  <si>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</si>
  <si>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</si>
  <si>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</si>
  <si>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</si>
  <si>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</si>
  <si>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</si>
  <si>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</si>
  <si>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</si>
  <si>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</si>
  <si>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</si>
  <si>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</si>
  <si>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</si>
  <si>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</si>
  <si>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</si>
  <si>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</si>
  <si>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</si>
  <si>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</si>
  <si>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</si>
  <si>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</si>
  <si>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</si>
  <si>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</si>
  <si>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</si>
  <si>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</si>
  <si>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</si>
  <si>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</si>
  <si>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</si>
  <si>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</si>
  <si>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</si>
  <si>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</si>
  <si>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</si>
  <si>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</si>
  <si>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</si>
  <si>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</si>
  <si>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</si>
  <si>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</si>
  <si>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</si>
  <si>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</si>
  <si>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</si>
  <si>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</si>
  <si>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</si>
  <si>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</si>
  <si>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</si>
  <si>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</si>
  <si>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</si>
  <si>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</si>
  <si>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</si>
  <si>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</si>
  <si>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</si>
  <si>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</si>
  <si>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</si>
  <si>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</si>
  <si>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</si>
  <si>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</si>
  <si>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</si>
  <si>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</si>
  <si>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</si>
  <si>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</si>
  <si>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</si>
  <si>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</si>
  <si>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</si>
  <si>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</si>
  <si>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</si>
  <si>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</si>
  <si>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</si>
  <si>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</si>
  <si>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</si>
  <si>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</si>
  <si>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</si>
  <si>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</si>
  <si>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</si>
  <si>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</si>
  <si>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</si>
  <si>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</si>
  <si>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</si>
  <si>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</si>
  <si>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</si>
  <si>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</si>
  <si>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</si>
  <si>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</si>
  <si>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</si>
  <si>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</si>
  <si>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</si>
  <si>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</si>
  <si>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</si>
  <si>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</si>
  <si>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</si>
  <si>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</si>
  <si>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</si>
  <si>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</si>
  <si>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</si>
  <si>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</si>
  <si>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</si>
  <si>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</si>
  <si>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</si>
  <si>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</si>
  <si>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</si>
  <si>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</si>
  <si>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</si>
  <si>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</si>
  <si>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</si>
  <si>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</si>
  <si>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</si>
  <si>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</si>
  <si>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</si>
  <si>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</si>
  <si>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</si>
  <si>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</si>
  <si>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</si>
  <si>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</si>
  <si>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</si>
  <si>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</si>
  <si>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</si>
  <si>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</si>
  <si>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</si>
  <si>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</si>
  <si>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</si>
  <si>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</si>
  <si>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</si>
  <si>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</si>
  <si>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</si>
  <si>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</si>
  <si>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</si>
  <si>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</si>
  <si>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</si>
  <si>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</si>
  <si>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</si>
  <si>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</si>
  <si>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</si>
  <si>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</si>
  <si>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</si>
  <si>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</si>
  <si>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</si>
  <si>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</si>
  <si>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</si>
  <si>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</si>
  <si>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</si>
  <si>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</si>
  <si>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</si>
  <si>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</si>
  <si>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</si>
  <si>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</si>
  <si>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</si>
  <si>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</si>
  <si>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</si>
  <si>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</si>
  <si>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</si>
  <si>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</si>
  <si>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</si>
  <si>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</si>
  <si>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</si>
  <si>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</si>
  <si>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</si>
  <si>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</si>
  <si>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</si>
  <si>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</si>
  <si>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</si>
  <si>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</si>
  <si>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</si>
  <si>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</si>
  <si>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</si>
  <si>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</si>
  <si>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</si>
  <si>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</si>
  <si>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</si>
  <si>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</si>
  <si>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</si>
  <si>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</si>
  <si>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</si>
  <si>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</si>
  <si>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</si>
  <si>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</si>
  <si>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</si>
  <si>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</si>
  <si>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</si>
  <si>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</si>
  <si>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</si>
  <si>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</si>
  <si>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</si>
  <si>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</si>
  <si>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</si>
  <si>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</si>
  <si>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</si>
  <si>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</si>
  <si>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</si>
  <si>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</si>
  <si>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</si>
  <si>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</si>
  <si>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</si>
  <si>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</si>
  <si>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</si>
  <si>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</si>
  <si>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</si>
  <si>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</si>
  <si>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</si>
  <si>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</si>
  <si>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</si>
  <si>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</si>
  <si>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</si>
  <si>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</si>
  <si>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</si>
  <si>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</si>
  <si>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</si>
  <si>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</si>
  <si>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</si>
  <si>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</si>
  <si>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</si>
  <si>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</si>
  <si>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</si>
  <si>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</si>
  <si>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</si>
  <si>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</si>
  <si>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</si>
  <si>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</si>
  <si>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</si>
  <si>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</si>
  <si>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</si>
  <si>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</si>
  <si>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</si>
  <si>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</si>
  <si>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</si>
  <si>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</si>
  <si>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</si>
  <si>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</si>
  <si>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</si>
  <si>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</si>
  <si>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</si>
  <si>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</si>
  <si>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</si>
  <si>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</si>
  <si>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</si>
  <si>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</si>
  <si>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</si>
  <si>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</si>
  <si>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</si>
  <si>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</si>
  <si>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</si>
  <si>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</si>
  <si>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</si>
  <si>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</si>
  <si>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</si>
  <si>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</si>
  <si>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</si>
  <si>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</si>
  <si>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</si>
  <si>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</si>
  <si>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</si>
  <si>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</si>
  <si>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</si>
  <si>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</si>
  <si>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</si>
  <si>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</si>
  <si>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</si>
  <si>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</si>
  <si>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</si>
  <si>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</si>
  <si>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</si>
  <si>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</si>
  <si>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</si>
  <si>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</si>
  <si>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</si>
  <si>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</si>
  <si>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</si>
  <si>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</si>
  <si>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</si>
  <si>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</si>
  <si>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</si>
  <si>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</si>
  <si>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</si>
  <si>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</si>
  <si>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</si>
  <si>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</si>
  <si>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</si>
  <si>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</si>
  <si>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</si>
  <si>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</si>
  <si>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</si>
  <si>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</si>
  <si>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</si>
  <si>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</si>
  <si>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</si>
  <si>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</si>
  <si>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</si>
  <si>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</si>
  <si>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</si>
  <si>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</si>
  <si>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</si>
  <si>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</si>
  <si>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</si>
  <si>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</si>
  <si>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</si>
  <si>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</si>
  <si>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</si>
  <si>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</si>
  <si>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</si>
  <si>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</si>
  <si>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</si>
  <si>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</si>
  <si>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</si>
  <si>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</si>
  <si>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</si>
  <si>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</si>
  <si>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</si>
  <si>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</si>
  <si>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</si>
  <si>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</si>
  <si>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</si>
  <si>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</si>
  <si>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</si>
  <si>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</si>
  <si>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</si>
  <si>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</si>
  <si>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</si>
  <si>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</si>
  <si>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</si>
  <si>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</si>
  <si>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</si>
  <si>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</si>
  <si>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</si>
  <si>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</si>
  <si>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</si>
  <si>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</si>
  <si>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</si>
  <si>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</si>
  <si>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</si>
  <si>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</si>
  <si>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</si>
  <si>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</si>
  <si>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</si>
  <si>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</si>
  <si>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</si>
  <si>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</si>
  <si>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</si>
  <si>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</si>
  <si>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</si>
  <si>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</si>
  <si>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</si>
  <si>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</si>
  <si>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</si>
  <si>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</si>
  <si>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</si>
  <si>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</si>
  <si>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</si>
  <si>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</si>
  <si>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</si>
  <si>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</si>
  <si>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</si>
  <si>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</si>
  <si>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</si>
  <si>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</si>
  <si>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</si>
  <si>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</si>
  <si>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</si>
  <si>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</si>
  <si>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</si>
  <si>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</si>
  <si>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</si>
  <si>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</si>
  <si>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</si>
  <si>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</si>
  <si>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</si>
  <si>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</si>
  <si>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</si>
  <si>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</si>
  <si>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</si>
  <si>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</si>
  <si>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</si>
  <si>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</si>
  <si>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</si>
  <si>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</si>
  <si>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</si>
  <si>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</si>
  <si>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</si>
  <si>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</si>
  <si>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</si>
  <si>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</si>
  <si>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</si>
  <si>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</si>
  <si>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</si>
  <si>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</si>
  <si>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</si>
  <si>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</si>
  <si>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</si>
  <si>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</si>
  <si>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</si>
  <si>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</si>
  <si>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</si>
  <si>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</si>
  <si>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</si>
  <si>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</si>
  <si>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</si>
  <si>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</si>
  <si>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</si>
  <si>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</si>
  <si>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</si>
  <si>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</si>
  <si>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</si>
  <si>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</si>
  <si>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</si>
  <si>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</si>
  <si>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</si>
  <si>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</si>
  <si>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</si>
  <si>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</si>
  <si>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</si>
  <si>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</si>
  <si>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</si>
  <si>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</si>
  <si>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</si>
  <si>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</si>
  <si>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</si>
  <si>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</si>
  <si>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</si>
  <si>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</si>
  <si>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</si>
  <si>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</si>
  <si>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</si>
  <si>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</si>
  <si>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</si>
  <si>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</si>
  <si>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</si>
  <si>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</si>
  <si>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</si>
  <si>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</si>
  <si>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</si>
  <si>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</si>
  <si>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</si>
  <si>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</si>
  <si>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</si>
  <si>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</si>
  <si>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</si>
  <si>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</si>
  <si>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</si>
  <si>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</si>
  <si>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</si>
  <si>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</si>
  <si>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</si>
  <si>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</si>
  <si>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</si>
  <si>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</si>
  <si>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</si>
  <si>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</si>
  <si>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</si>
  <si>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</si>
  <si>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</si>
  <si>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</si>
  <si>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</si>
  <si>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</si>
  <si>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</si>
  <si>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</si>
  <si>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</si>
  <si>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</si>
  <si>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</si>
  <si>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</si>
  <si>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</si>
  <si>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</si>
  <si>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</si>
  <si>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</si>
  <si>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</si>
  <si>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</si>
  <si>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</si>
  <si>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</si>
  <si>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</si>
  <si>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</si>
  <si>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</si>
  <si>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</si>
  <si>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</si>
  <si>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</si>
  <si>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</si>
  <si>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</si>
  <si>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</si>
  <si>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</si>
  <si>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</si>
  <si>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</si>
  <si>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</si>
  <si>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</si>
  <si>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</si>
  <si>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</si>
  <si>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</si>
  <si>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</si>
  <si>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</si>
  <si>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</si>
  <si>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</si>
  <si>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</si>
  <si>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</si>
  <si>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</si>
  <si>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</si>
  <si>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</si>
  <si>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</si>
  <si>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</si>
  <si>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</si>
  <si>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</si>
  <si>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</si>
  <si>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</si>
  <si>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</si>
  <si>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</si>
  <si>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</si>
  <si>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</si>
  <si>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</si>
  <si>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</si>
  <si>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</si>
  <si>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</si>
  <si>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</si>
  <si>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</si>
  <si>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</si>
  <si>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</si>
  <si>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</si>
  <si>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</si>
  <si>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</si>
  <si>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</si>
  <si>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</si>
  <si>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</si>
  <si>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</si>
  <si>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</si>
  <si>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</si>
  <si>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</si>
  <si>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</si>
  <si>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</si>
  <si>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</si>
  <si>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</si>
  <si>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</si>
  <si>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</si>
  <si>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</si>
  <si>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</si>
  <si>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</si>
  <si>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</si>
  <si>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</si>
  <si>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</si>
  <si>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</si>
  <si>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</si>
  <si>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</si>
  <si>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</si>
  <si>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</si>
  <si>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</si>
  <si>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</si>
  <si>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</si>
  <si>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</si>
  <si>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</si>
  <si>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</si>
  <si>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</si>
  <si>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</si>
  <si>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</si>
  <si>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</si>
  <si>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</si>
  <si>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</si>
  <si>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</si>
  <si>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</si>
  <si>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</si>
  <si>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</si>
  <si>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</si>
  <si>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</si>
  <si>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</si>
  <si>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</si>
  <si>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</si>
  <si>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</si>
  <si>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</si>
  <si>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</si>
  <si>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</si>
  <si>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</si>
  <si>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</si>
  <si>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</si>
  <si>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</si>
  <si>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</si>
  <si>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</si>
  <si>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</si>
  <si>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</si>
  <si>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</si>
  <si>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</si>
  <si>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</si>
  <si>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</si>
  <si>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</si>
  <si>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</si>
  <si>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</si>
  <si>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</si>
  <si>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</si>
  <si>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</si>
  <si>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</si>
  <si>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</si>
  <si>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</si>
  <si>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</si>
  <si>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</si>
  <si>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</si>
  <si>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</si>
  <si>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</si>
  <si>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</si>
  <si>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</si>
  <si>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</si>
  <si>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</si>
  <si>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</si>
  <si>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</si>
  <si>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</si>
  <si>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</si>
  <si>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</si>
  <si>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</si>
  <si>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</si>
  <si>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</si>
  <si>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</si>
  <si>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</si>
  <si>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</si>
  <si>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</si>
  <si>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</si>
  <si>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</si>
  <si>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</si>
  <si>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</si>
  <si>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</si>
  <si>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</si>
  <si>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</si>
  <si>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</si>
  <si>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</si>
  <si>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</si>
  <si>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</si>
  <si>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</si>
  <si>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</si>
  <si>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</si>
  <si>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</si>
  <si>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</si>
  <si>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</si>
  <si>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</si>
  <si>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</si>
  <si>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</si>
  <si>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</si>
  <si>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</si>
  <si>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</si>
  <si>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</si>
  <si>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</si>
  <si>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</si>
  <si>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</si>
  <si>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</si>
  <si>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</si>
  <si>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</si>
  <si>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</si>
  <si>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</si>
  <si>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</si>
  <si>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</si>
  <si>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</si>
  <si>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</si>
  <si>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</si>
  <si>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</si>
  <si>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</si>
  <si>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</si>
  <si>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</si>
  <si>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</si>
  <si>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</si>
  <si>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</si>
  <si>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</si>
  <si>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</si>
  <si>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</si>
  <si>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</si>
  <si>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</si>
  <si>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</si>
  <si>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</si>
  <si>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</si>
  <si>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</si>
  <si>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</si>
  <si>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</si>
  <si>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</si>
  <si>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</si>
  <si>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</si>
  <si>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</si>
  <si>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</si>
  <si>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</si>
  <si>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</si>
  <si>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</si>
  <si>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</si>
  <si>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</si>
  <si>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</si>
  <si>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</si>
  <si>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</si>
  <si>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</si>
  <si>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</si>
  <si>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</si>
  <si>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</si>
  <si>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</si>
  <si>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</si>
  <si>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</si>
  <si>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</si>
  <si>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</si>
  <si>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</si>
  <si>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</si>
  <si>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</si>
  <si>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</si>
  <si>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</si>
  <si>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</si>
  <si>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</si>
  <si>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</si>
  <si>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</si>
  <si>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</si>
  <si>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</si>
  <si>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</si>
  <si>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</si>
  <si>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</si>
  <si>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</si>
  <si>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</si>
  <si>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</si>
  <si>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</si>
  <si>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</si>
  <si>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</si>
  <si>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</si>
  <si>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</si>
  <si>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</si>
  <si>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</si>
  <si>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</si>
  <si>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</si>
  <si>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</si>
  <si>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</si>
  <si>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</si>
  <si>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</si>
  <si>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</si>
  <si>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</si>
  <si>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</si>
  <si>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</si>
  <si>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</si>
  <si>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</si>
  <si>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</si>
  <si>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</si>
  <si>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</si>
  <si>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</si>
  <si>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</si>
  <si>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</si>
  <si>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</si>
  <si>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</si>
  <si>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</si>
  <si>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</si>
  <si>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</si>
  <si>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</si>
  <si>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</si>
  <si>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</si>
  <si>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</si>
  <si>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</si>
  <si>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</si>
  <si>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</si>
  <si>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</si>
  <si>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</si>
  <si>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</si>
  <si>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</si>
  <si>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</si>
  <si>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</si>
  <si>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</si>
  <si>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</si>
  <si>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</si>
  <si>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</si>
  <si>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</si>
  <si>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</si>
  <si>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</si>
  <si>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</si>
  <si>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</si>
  <si>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</si>
  <si>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</si>
  <si>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</si>
  <si>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</si>
  <si>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</si>
  <si>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</si>
  <si>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</si>
  <si>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</si>
  <si>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</si>
  <si>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</si>
  <si>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</si>
  <si>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</si>
  <si>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</si>
  <si>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</si>
  <si>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</si>
  <si>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</si>
  <si>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</si>
  <si>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</si>
  <si>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</si>
  <si>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</si>
  <si>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</si>
  <si>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</si>
  <si>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</si>
  <si>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</si>
  <si>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</si>
  <si>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</si>
  <si>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</si>
  <si>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</si>
  <si>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</si>
  <si>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</si>
  <si>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</si>
  <si>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</si>
  <si>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</si>
  <si>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</si>
  <si>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</si>
  <si>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</si>
  <si>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</si>
  <si>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</si>
  <si>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</si>
  <si>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</si>
  <si>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</si>
  <si>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</si>
  <si>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</si>
  <si>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</si>
  <si>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</si>
  <si>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</si>
  <si>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</si>
  <si>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</si>
  <si>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</si>
  <si>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</si>
  <si>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</si>
  <si>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</si>
  <si>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</si>
  <si>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</si>
  <si>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</si>
  <si>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</si>
  <si>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</si>
  <si>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</si>
  <si>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</si>
  <si>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</si>
  <si>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</si>
  <si>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</si>
  <si>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</si>
  <si>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</si>
  <si>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</si>
  <si>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</si>
  <si>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</si>
  <si>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</si>
  <si>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</si>
  <si>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</si>
  <si>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</si>
  <si>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</si>
  <si>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</si>
  <si>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</si>
  <si>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</si>
  <si>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</si>
  <si>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</si>
  <si>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</si>
  <si>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</si>
  <si>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</si>
  <si>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</si>
  <si>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</si>
  <si>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</si>
  <si>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</si>
  <si>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</si>
  <si>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</si>
  <si>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</si>
  <si>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</si>
  <si>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</si>
  <si>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</si>
  <si>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</si>
  <si>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</si>
  <si>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</si>
  <si>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</si>
  <si>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</si>
  <si>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</si>
  <si>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</si>
  <si>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</si>
  <si>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</si>
  <si>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</si>
  <si>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</si>
  <si>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</si>
  <si>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</si>
  <si>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</si>
  <si>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</si>
  <si>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</si>
  <si>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</si>
  <si>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</si>
  <si>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</si>
  <si>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</si>
  <si>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</si>
  <si>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</si>
  <si>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</si>
  <si>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</si>
  <si>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</si>
  <si>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</si>
  <si>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</si>
  <si>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</si>
  <si>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</si>
  <si>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</si>
  <si>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</si>
  <si>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</si>
  <si>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</si>
  <si>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</si>
  <si>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</si>
  <si>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</si>
  <si>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</si>
  <si>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</si>
  <si>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</si>
  <si>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</si>
  <si>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</si>
  <si>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</si>
  <si>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</si>
  <si>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</si>
  <si>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</si>
  <si>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</si>
  <si>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</si>
  <si>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</si>
  <si>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</si>
  <si>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</si>
  <si>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</si>
  <si>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</si>
  <si>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</si>
  <si>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</si>
  <si>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</si>
  <si>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</si>
  <si>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</si>
  <si>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</si>
  <si>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</si>
  <si>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</si>
  <si>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</si>
  <si>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</si>
  <si>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</si>
  <si>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</si>
  <si>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</si>
  <si>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</si>
  <si>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</si>
  <si>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</si>
  <si>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</si>
  <si>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</si>
  <si>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</si>
  <si>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</si>
  <si>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</si>
  <si>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</si>
  <si>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</si>
  <si>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</si>
  <si>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</si>
  <si>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</si>
  <si>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</si>
  <si>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</si>
  <si>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</si>
  <si>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</si>
  <si>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</si>
  <si>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</si>
  <si>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</si>
  <si>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</si>
  <si>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</si>
  <si>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</si>
  <si>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</si>
  <si>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</si>
  <si>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</si>
  <si>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</si>
  <si>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</si>
  <si>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</si>
  <si>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</si>
  <si>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</si>
  <si>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</si>
  <si>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</si>
  <si>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</si>
  <si>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</si>
  <si>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</si>
  <si>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</si>
  <si>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</si>
  <si>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</si>
  <si>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</si>
  <si>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</si>
  <si>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</si>
  <si>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</si>
  <si>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</si>
  <si>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</si>
  <si>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</si>
  <si>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</si>
  <si>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</si>
  <si>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</si>
  <si>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</si>
  <si>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</si>
  <si>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</si>
  <si>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</si>
  <si>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</si>
  <si>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</si>
  <si>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</si>
  <si>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</si>
  <si>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</si>
  <si>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</si>
  <si>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</si>
  <si>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</si>
  <si>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</si>
  <si>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</si>
  <si>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</si>
  <si>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</si>
  <si>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</si>
  <si>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</si>
  <si>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</si>
  <si>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</si>
  <si>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</si>
  <si>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</si>
  <si>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</si>
  <si>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</si>
  <si>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</si>
  <si>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</si>
  <si>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</si>
  <si>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</si>
  <si>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</si>
  <si>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</si>
  <si>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</si>
  <si>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</si>
  <si>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</si>
  <si>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</si>
  <si>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</si>
  <si>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</si>
  <si>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</si>
  <si>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</si>
  <si>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</si>
  <si>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</si>
  <si>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</si>
  <si>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</si>
  <si>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</si>
  <si>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</si>
  <si>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</si>
  <si>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</si>
  <si>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</si>
  <si>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</si>
  <si>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</si>
  <si>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</si>
  <si>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</si>
  <si>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</si>
  <si>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</si>
  <si>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</si>
  <si>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</si>
  <si>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</si>
  <si>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</si>
  <si>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</si>
  <si>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</si>
  <si>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</si>
  <si>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</si>
  <si>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</si>
  <si>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</si>
  <si>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</si>
  <si>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</si>
  <si>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</si>
  <si>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</si>
  <si>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</si>
  <si>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</si>
  <si>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</si>
  <si>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</si>
  <si>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</si>
  <si>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</si>
  <si>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</si>
  <si>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</si>
  <si>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</si>
  <si>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</si>
  <si>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</si>
  <si>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</si>
  <si>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</si>
  <si>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</si>
  <si>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</si>
  <si>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</si>
  <si>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</si>
  <si>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</si>
  <si>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</si>
  <si>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</si>
  <si>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</si>
  <si>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</si>
  <si>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</si>
  <si>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</si>
  <si>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</si>
  <si>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</si>
  <si>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</si>
  <si>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</si>
  <si>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</si>
  <si>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</si>
  <si>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</si>
  <si>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</si>
  <si>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</si>
  <si>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</si>
  <si>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</si>
  <si>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</si>
  <si>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</si>
  <si>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</si>
  <si>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</si>
  <si>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</si>
  <si>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</si>
  <si>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</si>
  <si>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</si>
  <si>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</si>
  <si>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</si>
  <si>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</si>
  <si>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</si>
  <si>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</si>
  <si>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</si>
  <si>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</si>
  <si>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</si>
  <si>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</si>
  <si>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</si>
  <si>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</si>
  <si>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</si>
  <si>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</si>
  <si>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</si>
  <si>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</si>
  <si>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</si>
  <si>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</si>
  <si>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</si>
  <si>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</si>
  <si>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</si>
  <si>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</si>
  <si>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</si>
  <si>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</si>
  <si>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</si>
  <si>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</si>
  <si>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</si>
  <si>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</si>
  <si>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</si>
  <si>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</si>
  <si>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</si>
  <si>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</si>
  <si>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</si>
  <si>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</si>
  <si>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</si>
  <si>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</si>
  <si>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</si>
  <si>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</si>
  <si>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</si>
  <si>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</si>
  <si>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</si>
  <si>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</si>
  <si>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</si>
  <si>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</si>
  <si>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</si>
  <si>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</si>
  <si>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</si>
  <si>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</si>
  <si>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</si>
  <si>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</si>
  <si>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</si>
  <si>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</si>
  <si>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</si>
  <si>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</si>
  <si>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</si>
  <si>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</si>
  <si>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</si>
  <si>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</si>
  <si>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</si>
  <si>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</si>
  <si>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</si>
  <si>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</si>
  <si>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</si>
  <si>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</si>
  <si>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</si>
  <si>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</si>
  <si>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</si>
  <si>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</si>
  <si>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</si>
  <si>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</si>
  <si>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</si>
  <si>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</si>
  <si>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</si>
  <si>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</si>
  <si>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</si>
  <si>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</si>
  <si>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</si>
  <si>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</si>
  <si>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</si>
  <si>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</si>
  <si>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</si>
  <si>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</si>
  <si>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</si>
  <si>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</si>
  <si>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</si>
  <si>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</si>
  <si>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</si>
  <si>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</si>
  <si>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</si>
  <si>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</si>
  <si>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</si>
  <si>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</si>
  <si>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</si>
  <si>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</si>
  <si>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</si>
  <si>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</si>
  <si>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</si>
  <si>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</si>
  <si>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</si>
  <si>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</si>
  <si>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</si>
  <si>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</si>
  <si>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</si>
  <si>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</si>
  <si>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</si>
  <si>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</si>
  <si>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</si>
  <si>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</si>
  <si>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</si>
  <si>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</si>
  <si>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</si>
  <si>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</si>
  <si>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</si>
  <si>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</si>
  <si>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</si>
  <si>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</si>
  <si>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</si>
  <si>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</si>
  <si>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</si>
  <si>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</si>
  <si>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</si>
  <si>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</si>
  <si>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</si>
  <si>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</si>
  <si>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</si>
  <si>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</si>
  <si>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</si>
  <si>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</si>
  <si>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</si>
  <si>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</si>
  <si>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</si>
  <si>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</si>
  <si>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</si>
  <si>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</si>
  <si>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</si>
  <si>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</si>
  <si>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</si>
  <si>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</si>
  <si>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</si>
  <si>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</si>
  <si>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</si>
  <si>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</si>
  <si>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</si>
  <si>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</si>
  <si>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</si>
  <si>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</si>
  <si>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</si>
  <si>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</si>
  <si>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</si>
  <si>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</si>
  <si>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</si>
  <si>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</si>
  <si>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</si>
  <si>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</si>
  <si>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</si>
  <si>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</si>
  <si>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</si>
  <si>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</si>
  <si>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</si>
  <si>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</si>
  <si>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</si>
  <si>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</si>
  <si>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</si>
  <si>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</si>
  <si>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</si>
  <si>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</si>
  <si>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</si>
  <si>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</si>
  <si>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</si>
  <si>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</si>
  <si>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</si>
  <si>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</si>
  <si>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</si>
  <si>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</si>
  <si>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</si>
  <si>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</si>
  <si>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</si>
  <si>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</si>
  <si>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</si>
  <si>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</si>
  <si>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</si>
  <si>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</si>
  <si>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</si>
  <si>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</si>
  <si>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</si>
  <si>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</si>
  <si>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</si>
  <si>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</si>
  <si>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</si>
  <si>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</si>
  <si>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</si>
  <si>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</si>
  <si>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</si>
  <si>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</si>
  <si>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</si>
  <si>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</si>
  <si>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</si>
  <si>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</si>
  <si>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</si>
  <si>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</si>
  <si>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</si>
  <si>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</si>
  <si>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</si>
  <si>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</si>
  <si>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</si>
  <si>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</si>
  <si>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</si>
  <si>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</si>
  <si>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</si>
  <si>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</si>
  <si>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</si>
  <si>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</si>
  <si>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</si>
  <si>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</si>
  <si>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</si>
  <si>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</si>
  <si>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</si>
  <si>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</si>
  <si>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</si>
  <si>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</si>
  <si>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</si>
  <si>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</si>
  <si>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</si>
  <si>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</si>
  <si>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</si>
  <si>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</si>
  <si>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</si>
  <si>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</si>
  <si>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</si>
  <si>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</si>
  <si>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</si>
  <si>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</si>
  <si>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</si>
  <si>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</si>
  <si>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</si>
  <si>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</si>
  <si>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</si>
  <si>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</si>
  <si>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</si>
  <si>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</si>
  <si>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</si>
  <si>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</si>
  <si>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</si>
  <si>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</si>
  <si>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</si>
  <si>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</si>
  <si>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</si>
  <si>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</si>
  <si>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</si>
  <si>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</si>
  <si>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</si>
  <si>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</si>
  <si>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</si>
  <si>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</si>
  <si>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</si>
  <si>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</si>
  <si>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</si>
  <si>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</si>
  <si>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</si>
  <si>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</si>
  <si>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</si>
  <si>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</si>
  <si>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</si>
  <si>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</si>
  <si>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</si>
  <si>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</si>
  <si>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</si>
  <si>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</si>
  <si>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</si>
  <si>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</si>
  <si>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</si>
  <si>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</si>
  <si>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</si>
  <si>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</si>
  <si>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</si>
  <si>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</si>
  <si>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</si>
  <si>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</si>
  <si>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</si>
  <si>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</si>
  <si>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</si>
  <si>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</si>
  <si>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</si>
  <si>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</si>
  <si>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</si>
  <si>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</si>
  <si>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</si>
  <si>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</si>
  <si>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</si>
  <si>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</si>
  <si>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</si>
  <si>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</si>
  <si>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</si>
  <si>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</si>
  <si>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</si>
  <si>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</si>
  <si>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</si>
  <si>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</si>
  <si>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</si>
  <si>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</si>
  <si>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</si>
  <si>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</si>
  <si>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</si>
  <si>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</si>
  <si>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</si>
  <si>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</si>
  <si>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</si>
  <si>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</si>
  <si>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</si>
  <si>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</si>
  <si>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</si>
  <si>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</si>
  <si>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</si>
  <si>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</si>
  <si>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</si>
  <si>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</si>
  <si>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</si>
  <si>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</si>
  <si>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</si>
  <si>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</si>
  <si>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</si>
  <si>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</si>
  <si>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</si>
  <si>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</si>
  <si>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</si>
  <si>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</si>
  <si>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</si>
  <si>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</si>
  <si>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</si>
  <si>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</si>
  <si>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</si>
  <si>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</si>
  <si>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</si>
  <si>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</si>
  <si>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</si>
  <si>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</si>
  <si>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</si>
  <si>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</si>
  <si>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</si>
  <si>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</si>
  <si>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</si>
  <si>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</si>
  <si>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</si>
  <si>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</si>
  <si>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</si>
  <si>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</si>
  <si>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</si>
  <si>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</si>
  <si>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</si>
  <si>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</si>
  <si>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</si>
  <si>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</si>
  <si>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</si>
  <si>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</si>
  <si>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</si>
  <si>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</si>
  <si>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</si>
  <si>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</si>
  <si>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</si>
  <si>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</si>
  <si>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</si>
  <si>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</si>
  <si>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</si>
  <si>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</si>
  <si>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</si>
  <si>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</si>
  <si>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</si>
  <si>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</si>
  <si>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</si>
  <si>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</si>
  <si>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</si>
  <si>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</si>
  <si>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</si>
  <si>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</si>
  <si>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</si>
  <si>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</si>
  <si>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</si>
  <si>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</si>
  <si>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</si>
  <si>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</si>
  <si>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</si>
  <si>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</si>
  <si>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</si>
  <si>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</si>
  <si>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</si>
  <si>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</si>
  <si>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</si>
  <si>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</si>
  <si>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</si>
  <si>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</si>
  <si>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</si>
  <si>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</si>
  <si>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</si>
  <si>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</si>
  <si>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</si>
  <si>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</si>
  <si>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</si>
  <si>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</si>
  <si>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</si>
  <si>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</si>
  <si>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</si>
  <si>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</si>
  <si>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</si>
  <si>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</si>
  <si>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</si>
  <si>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</si>
  <si>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</si>
  <si>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</si>
  <si>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</si>
  <si>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</si>
  <si>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</si>
  <si>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</si>
  <si>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</si>
  <si>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</si>
  <si>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</si>
  <si>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</si>
  <si>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</si>
  <si>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</si>
  <si>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</si>
  <si>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</si>
  <si>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</si>
  <si>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</si>
  <si>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</si>
  <si>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</si>
  <si>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</si>
  <si>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</si>
  <si>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</si>
  <si>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</si>
  <si>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</si>
  <si>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</si>
  <si>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</si>
  <si>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</si>
  <si>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</si>
  <si>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</si>
  <si>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</si>
  <si>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</si>
  <si>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</si>
  <si>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</si>
  <si>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</si>
  <si>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</si>
  <si>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</si>
  <si>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</si>
  <si>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</si>
  <si>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</si>
  <si>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</si>
  <si>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</si>
  <si>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</si>
  <si>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</si>
  <si>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</si>
  <si>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</si>
  <si>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</si>
  <si>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</si>
  <si>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</si>
  <si>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</si>
  <si>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</si>
  <si>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</si>
  <si>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</si>
  <si>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</si>
  <si>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</si>
  <si>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</si>
  <si>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</si>
  <si>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</si>
  <si>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</si>
  <si>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</si>
  <si>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</si>
  <si>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</si>
  <si>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</si>
  <si>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</si>
  <si>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</si>
  <si>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</si>
  <si>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</si>
  <si>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</si>
  <si>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</si>
  <si>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</si>
  <si>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</si>
  <si>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</si>
  <si>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</si>
  <si>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</si>
  <si>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</si>
  <si>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</si>
  <si>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</si>
  <si>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</si>
  <si>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</si>
  <si>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</si>
  <si>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</si>
  <si>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</si>
  <si>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</si>
  <si>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</si>
  <si>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</si>
  <si>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</si>
  <si>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</si>
  <si>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</si>
  <si>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</si>
  <si>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</si>
  <si>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</si>
  <si>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</si>
  <si>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</si>
  <si>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</si>
  <si>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</si>
  <si>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</si>
  <si>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</si>
  <si>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</si>
  <si>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</si>
  <si>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</si>
  <si>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</si>
  <si>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</si>
  <si>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</si>
  <si>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</si>
  <si>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</si>
  <si>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</si>
  <si>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</si>
  <si>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</si>
  <si>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</si>
  <si>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</si>
  <si>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</si>
  <si>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</si>
  <si>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</si>
  <si>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</si>
  <si>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</si>
  <si>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</si>
  <si>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</si>
  <si>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</si>
  <si>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</si>
  <si>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</si>
  <si>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</si>
  <si>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</si>
  <si>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</si>
  <si>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</si>
  <si>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</si>
  <si>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</si>
  <si>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</si>
  <si>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</si>
  <si>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</si>
  <si>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</si>
  <si>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</si>
  <si>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</si>
  <si>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</si>
  <si>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</si>
  <si>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</si>
  <si>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</si>
  <si>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</si>
  <si>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</si>
  <si>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</si>
  <si>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</si>
  <si>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</si>
  <si>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</si>
  <si>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</si>
  <si>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</si>
  <si>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</si>
  <si>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</si>
  <si>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</si>
  <si>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</si>
  <si>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</si>
  <si>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</si>
  <si>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</si>
  <si>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</si>
  <si>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</si>
  <si>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</si>
  <si>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</si>
  <si>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</si>
  <si>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</si>
  <si>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</si>
  <si>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</si>
  <si>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</si>
  <si>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</si>
  <si>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</si>
  <si>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</si>
  <si>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</si>
  <si>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</si>
  <si>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</si>
  <si>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</si>
  <si>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</si>
  <si>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</si>
  <si>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</si>
  <si>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</si>
  <si>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</si>
  <si>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</si>
  <si>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</si>
  <si>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</si>
  <si>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</si>
  <si>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</si>
  <si>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</si>
  <si>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</si>
  <si>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</si>
  <si>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</si>
  <si>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</si>
  <si>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</si>
  <si>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</si>
  <si>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</si>
  <si>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</si>
  <si>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</si>
  <si>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</si>
  <si>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</si>
  <si>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</si>
  <si>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</si>
  <si>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</si>
  <si>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</si>
  <si>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</si>
  <si>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</si>
  <si>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</si>
  <si>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</si>
  <si>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</si>
  <si>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</si>
  <si>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</si>
  <si>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</si>
  <si>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</si>
  <si>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</si>
  <si>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</si>
  <si>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</si>
  <si>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</si>
  <si>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</si>
  <si>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</si>
  <si>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</si>
  <si>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</si>
  <si>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</si>
  <si>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</si>
  <si>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</si>
  <si>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</si>
  <si>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</si>
  <si>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</si>
  <si>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</si>
  <si>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</si>
  <si>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</si>
  <si>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</si>
  <si>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</si>
  <si>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</si>
  <si>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</si>
  <si>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</si>
  <si>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</si>
  <si>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</si>
  <si>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</si>
  <si>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</si>
  <si>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</si>
  <si>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</si>
  <si>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</si>
  <si>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</si>
  <si>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</si>
  <si>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</si>
  <si>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</si>
  <si>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</si>
  <si>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</si>
  <si>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</si>
  <si>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</si>
  <si>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</si>
  <si>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</si>
  <si>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</si>
  <si>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</si>
  <si>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</si>
  <si>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</si>
  <si>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</si>
  <si>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</si>
  <si>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</si>
  <si>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</si>
  <si>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</si>
  <si>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</si>
  <si>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</si>
  <si>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</si>
  <si>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</si>
  <si>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</si>
  <si>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</si>
  <si>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</si>
  <si>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</si>
  <si>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</si>
  <si>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</si>
  <si>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</si>
  <si>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</si>
  <si>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</si>
  <si>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</si>
  <si>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</si>
  <si>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</si>
  <si>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</si>
  <si>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</si>
  <si>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</si>
  <si>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</si>
  <si>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</si>
  <si>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</si>
  <si>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</si>
  <si>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</si>
  <si>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</si>
  <si>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</si>
  <si>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</si>
  <si>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</si>
  <si>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</si>
  <si>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</si>
  <si>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</si>
  <si>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</si>
  <si>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</si>
  <si>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</si>
  <si>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</si>
  <si>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</si>
  <si>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</si>
  <si>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</si>
  <si>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</si>
  <si>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</si>
  <si>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</si>
  <si>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</si>
  <si>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</si>
  <si>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</si>
  <si>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</si>
  <si>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</si>
  <si>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</si>
  <si>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</si>
  <si>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</si>
  <si>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</si>
  <si>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</si>
  <si>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</si>
  <si>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</si>
  <si>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</si>
  <si>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</si>
  <si>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</si>
  <si>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</si>
  <si>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</si>
  <si>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</si>
  <si>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</si>
  <si>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</si>
  <si>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</si>
  <si>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</si>
  <si>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</si>
  <si>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</si>
  <si>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</si>
  <si>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</si>
  <si>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</si>
  <si>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</si>
  <si>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</si>
  <si>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</si>
  <si>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</si>
  <si>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</si>
  <si>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</si>
  <si>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</si>
  <si>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</si>
  <si>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</si>
  <si>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</si>
  <si>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</si>
  <si>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</si>
  <si>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</si>
  <si>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</si>
  <si>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</si>
  <si>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</si>
  <si>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</si>
  <si>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</si>
  <si>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</si>
  <si>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</si>
  <si>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</si>
  <si>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</si>
  <si>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</si>
  <si>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</si>
  <si>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</si>
  <si>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</si>
  <si>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</si>
  <si>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</si>
  <si>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</si>
  <si>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</si>
  <si>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</si>
  <si>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</si>
  <si>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</si>
  <si>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</si>
  <si>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</si>
  <si>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</si>
  <si>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</si>
  <si>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</si>
  <si>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</si>
  <si>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</si>
  <si>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</si>
  <si>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</si>
  <si>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</si>
  <si>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</si>
  <si>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</si>
  <si>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</si>
  <si>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</si>
  <si>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</si>
  <si>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</si>
  <si>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</si>
  <si>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</si>
  <si>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</si>
  <si>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</si>
  <si>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</si>
  <si>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</si>
  <si>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</si>
  <si>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</si>
  <si>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</si>
  <si>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</si>
  <si>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</si>
  <si>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</si>
  <si>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</si>
  <si>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</si>
  <si>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</si>
  <si>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</si>
  <si>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</si>
  <si>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</si>
  <si>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</si>
  <si>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</si>
  <si>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</si>
  <si>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</si>
  <si>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</si>
  <si>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</si>
  <si>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</si>
  <si>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</si>
  <si>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</si>
  <si>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</si>
  <si>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</si>
  <si>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</si>
  <si>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</si>
  <si>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</si>
  <si>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</si>
  <si>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</si>
  <si>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</si>
  <si>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</si>
  <si>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</si>
  <si>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</si>
  <si>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</si>
  <si>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</si>
  <si>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</si>
  <si>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</si>
  <si>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</si>
  <si>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</si>
  <si>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</si>
  <si>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</si>
  <si>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</si>
  <si>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</si>
  <si>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</si>
  <si>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</si>
  <si>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</si>
  <si>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</si>
  <si>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</si>
  <si>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</si>
  <si>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</si>
  <si>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</si>
  <si>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</si>
  <si>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</si>
  <si>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</si>
  <si>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</si>
  <si>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</si>
  <si>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</si>
  <si>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</si>
  <si>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</si>
  <si>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</si>
  <si>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</si>
  <si>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</si>
  <si>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</si>
  <si>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</si>
  <si>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</si>
  <si>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</si>
  <si>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</si>
  <si>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</si>
  <si>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</si>
  <si>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</si>
  <si>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</si>
  <si>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</si>
  <si>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</si>
  <si>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</si>
  <si>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</si>
  <si>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</si>
  <si>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</si>
  <si>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</si>
  <si>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</si>
  <si>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</si>
  <si>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</si>
  <si>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</si>
  <si>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</si>
  <si>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</si>
  <si>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</si>
  <si>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</si>
  <si>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</si>
  <si>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</si>
  <si>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</si>
  <si>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</si>
  <si>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</si>
  <si>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</si>
  <si>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</si>
  <si>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</si>
  <si>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</si>
  <si>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</si>
  <si>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</si>
  <si>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</si>
  <si>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</si>
  <si>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</si>
  <si>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</si>
  <si>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</si>
  <si>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</si>
  <si>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</si>
  <si>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</si>
  <si>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</si>
  <si>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</si>
  <si>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</si>
  <si>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</si>
  <si>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</si>
  <si>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</si>
  <si>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</si>
  <si>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</si>
  <si>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</si>
  <si>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</si>
  <si>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</si>
  <si>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</si>
  <si>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</si>
  <si>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</si>
  <si>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</si>
  <si>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</si>
  <si>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</si>
  <si>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</si>
  <si>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</si>
  <si>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</si>
  <si>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</si>
  <si>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</si>
  <si>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</si>
  <si>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</si>
  <si>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</si>
  <si>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</si>
  <si>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</si>
  <si>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</si>
  <si>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</si>
  <si>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</si>
  <si>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</si>
  <si>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</si>
  <si>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</si>
  <si>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</si>
  <si>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</si>
  <si>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</si>
  <si>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</si>
  <si>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</si>
  <si>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</si>
  <si>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</si>
  <si>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</si>
  <si>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</si>
  <si>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</si>
  <si>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</si>
  <si>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</si>
  <si>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</si>
  <si>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</si>
  <si>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</si>
  <si>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</si>
  <si>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</si>
  <si>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</si>
  <si>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</si>
  <si>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</si>
  <si>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</si>
  <si>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</si>
  <si>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</si>
  <si>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</si>
  <si>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</si>
  <si>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</si>
  <si>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</si>
  <si>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</si>
  <si>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</si>
  <si>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</si>
  <si>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</si>
  <si>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</si>
  <si>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</si>
  <si>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</si>
  <si>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</si>
  <si>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</si>
  <si>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</si>
  <si>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</si>
  <si>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</si>
  <si>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</si>
  <si>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</si>
  <si>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</si>
  <si>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</si>
  <si>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</si>
  <si>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</si>
  <si>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</si>
  <si>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</si>
  <si>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</si>
  <si>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</si>
  <si>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</si>
  <si>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</si>
  <si>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</si>
  <si>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</si>
  <si>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</si>
  <si>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</si>
  <si>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</si>
  <si>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</si>
  <si>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</si>
  <si>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</si>
  <si>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</si>
  <si>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</si>
  <si>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</si>
  <si>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</si>
  <si>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</si>
  <si>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</si>
  <si>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</si>
  <si>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</si>
  <si>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</si>
  <si>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</si>
  <si>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</si>
  <si>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</si>
  <si>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</si>
  <si>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</si>
  <si>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</si>
  <si>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</si>
  <si>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</si>
  <si>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</si>
  <si>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</si>
  <si>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</si>
  <si>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</si>
  <si>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</si>
  <si>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</si>
  <si>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</si>
  <si>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</si>
  <si>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</si>
  <si>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</si>
  <si>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</si>
  <si>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</si>
  <si>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</si>
  <si>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</si>
  <si>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</si>
  <si>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</si>
  <si>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</si>
  <si>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</si>
  <si>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</si>
  <si>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</si>
  <si>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</si>
  <si>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</si>
  <si>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</si>
  <si>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</si>
  <si>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</si>
  <si>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</si>
  <si>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</si>
  <si>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</si>
  <si>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</si>
  <si>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</si>
  <si>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</si>
  <si>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</si>
  <si>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</si>
  <si>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</si>
  <si>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</si>
  <si>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</si>
  <si>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</si>
  <si>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</si>
  <si>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</si>
  <si>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</si>
  <si>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</si>
  <si>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</si>
  <si>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</si>
  <si>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</si>
  <si>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</si>
  <si>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</si>
  <si>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</si>
  <si>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</si>
  <si>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</si>
  <si>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</si>
  <si>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</si>
  <si>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</si>
  <si>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</si>
  <si>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</si>
  <si>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</si>
  <si>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</si>
  <si>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</si>
  <si>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</si>
  <si>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</si>
  <si>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</si>
  <si>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</si>
  <si>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</si>
  <si>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</si>
  <si>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</si>
  <si>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</si>
  <si>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</si>
  <si>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</si>
  <si>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</si>
  <si>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</si>
  <si>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</si>
  <si>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</si>
  <si>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</si>
  <si>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</si>
  <si>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</si>
  <si>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</si>
  <si>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</si>
  <si>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</si>
  <si>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</si>
  <si>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</si>
  <si>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</si>
  <si>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</si>
  <si>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</si>
  <si>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</si>
  <si>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</si>
  <si>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</si>
  <si>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</si>
  <si>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</si>
  <si>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</si>
  <si>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</si>
  <si>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</si>
  <si>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</si>
  <si>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</si>
  <si>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</si>
  <si>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</si>
  <si>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</si>
  <si>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</si>
  <si>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</si>
  <si>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</si>
  <si>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</si>
  <si>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</si>
  <si>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</si>
  <si>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</si>
  <si>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</si>
  <si>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</si>
  <si>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</si>
  <si>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</si>
  <si>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</si>
  <si>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</si>
  <si>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</si>
  <si>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</si>
  <si>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</si>
  <si>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</si>
  <si>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</si>
  <si>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</si>
  <si>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</si>
  <si>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</si>
  <si>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</si>
  <si>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</si>
  <si>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</si>
  <si>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</si>
  <si>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</si>
  <si>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</si>
  <si>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</si>
  <si>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</si>
  <si>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</si>
  <si>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</si>
  <si>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</si>
  <si>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</si>
  <si>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</si>
  <si>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</si>
  <si>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</si>
  <si>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</si>
  <si>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</si>
  <si>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</si>
  <si>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</si>
  <si>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</si>
  <si>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</si>
  <si>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</si>
  <si>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</si>
  <si>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</si>
  <si>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</si>
  <si>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</si>
  <si>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</si>
  <si>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</si>
  <si>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</si>
  <si>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</si>
  <si>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</si>
  <si>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</si>
  <si>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</si>
  <si>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</si>
  <si>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</si>
  <si>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</si>
  <si>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</si>
  <si>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</si>
  <si>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</si>
  <si>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</si>
  <si>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</si>
  <si>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</si>
  <si>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</si>
  <si>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</si>
  <si>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</si>
  <si>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</si>
  <si>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</si>
  <si>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</si>
  <si>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</si>
  <si>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</si>
  <si>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</si>
  <si>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</si>
  <si>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</si>
  <si>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</si>
  <si>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</si>
  <si>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</si>
  <si>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</si>
  <si>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</si>
  <si>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</si>
  <si>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</si>
  <si>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</si>
  <si>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</si>
  <si>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</si>
  <si>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</si>
  <si>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</si>
  <si>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</si>
  <si>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</si>
  <si>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</si>
  <si>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</si>
  <si>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</si>
  <si>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</si>
  <si>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</si>
  <si>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</si>
  <si>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</si>
  <si>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</si>
  <si>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</si>
  <si>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</si>
  <si>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</si>
  <si>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</si>
  <si>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</si>
  <si>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</si>
  <si>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</si>
  <si>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</si>
  <si>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</si>
  <si>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</si>
  <si>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</si>
  <si>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</si>
  <si>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</si>
  <si>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</si>
  <si>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</si>
  <si>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</si>
  <si>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</si>
  <si>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</si>
  <si>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</si>
  <si>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</si>
  <si>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</si>
  <si>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</si>
  <si>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</si>
  <si>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</si>
  <si>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</si>
  <si>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</si>
  <si>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</si>
  <si>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</si>
  <si>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</si>
  <si>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</si>
  <si>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</si>
  <si>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</si>
  <si>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</si>
  <si>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</si>
  <si>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</si>
  <si>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</si>
  <si>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</si>
  <si>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</si>
  <si>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</si>
  <si>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</si>
  <si>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</si>
  <si>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</si>
  <si>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</si>
  <si>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</si>
  <si>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</si>
  <si>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</si>
  <si>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</si>
  <si>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</si>
  <si>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</si>
  <si>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</si>
  <si>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</si>
  <si>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</si>
  <si>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</si>
  <si>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</si>
  <si>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</si>
  <si>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</si>
  <si>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</si>
  <si>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</si>
  <si>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</si>
  <si>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</si>
  <si>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</si>
  <si>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</si>
  <si>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</si>
  <si>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</si>
  <si>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</si>
  <si>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</si>
  <si>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</si>
  <si>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</si>
  <si>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</si>
  <si>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</si>
  <si>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</si>
  <si>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</si>
  <si>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</si>
  <si>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</si>
  <si>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</si>
  <si>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</si>
  <si>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</si>
  <si>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</si>
  <si>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</si>
  <si>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</si>
  <si>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</si>
  <si>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</si>
  <si>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</si>
  <si>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</si>
  <si>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</si>
  <si>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</si>
  <si>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</si>
  <si>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</si>
  <si>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</si>
  <si>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</si>
  <si>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</si>
  <si>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</si>
  <si>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</si>
  <si>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</si>
  <si>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</si>
  <si>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</si>
  <si>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</si>
  <si>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</si>
  <si>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</si>
  <si>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</si>
  <si>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</si>
  <si>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</si>
  <si>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</si>
  <si>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</si>
  <si>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</si>
  <si>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</si>
  <si>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</si>
  <si>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</si>
  <si>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</si>
  <si>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</si>
  <si>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</si>
  <si>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</si>
  <si>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</si>
  <si>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</si>
  <si>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</si>
  <si>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</si>
  <si>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</si>
  <si>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</si>
  <si>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</si>
  <si>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</si>
  <si>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</si>
  <si>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</si>
  <si>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</si>
  <si>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</si>
  <si>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</si>
  <si>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</si>
  <si>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</si>
  <si>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</si>
  <si>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</si>
  <si>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</si>
  <si>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</si>
  <si>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</si>
  <si>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</si>
  <si>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</si>
  <si>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</si>
  <si>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</si>
  <si>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</si>
  <si>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</si>
  <si>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</si>
  <si>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</si>
  <si>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</si>
  <si>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</si>
  <si>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</si>
  <si>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</si>
  <si>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</si>
  <si>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</si>
  <si>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</si>
  <si>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</si>
  <si>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</si>
  <si>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</si>
  <si>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</si>
  <si>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</si>
  <si>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</si>
  <si>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</si>
  <si>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</si>
  <si>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</si>
  <si>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</si>
  <si>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</si>
  <si>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</si>
  <si>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</si>
  <si>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</si>
  <si>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</si>
  <si>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</si>
  <si>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</si>
  <si>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</si>
  <si>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</si>
  <si>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</si>
  <si>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</si>
  <si>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</si>
  <si>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</si>
  <si>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</si>
  <si>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</si>
  <si>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</si>
  <si>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</si>
  <si>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</si>
  <si>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</si>
  <si>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</si>
  <si>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</si>
  <si>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</si>
  <si>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</si>
  <si>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</si>
  <si>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</si>
  <si>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</si>
  <si>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</si>
  <si>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</si>
  <si>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</si>
  <si>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</si>
  <si>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</si>
  <si>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</si>
  <si>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</si>
  <si>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</si>
  <si>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</si>
  <si>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</si>
  <si>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</si>
  <si>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</si>
  <si>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</si>
  <si>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</si>
  <si>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</si>
  <si>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</si>
  <si>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</si>
  <si>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</si>
  <si>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</si>
  <si>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</si>
  <si>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</si>
  <si>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</si>
  <si>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</si>
  <si>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</si>
  <si>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</si>
  <si>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</si>
  <si>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</si>
  <si>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</si>
  <si>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</si>
  <si>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</si>
  <si>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</si>
  <si>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</si>
  <si>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</si>
  <si>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</si>
  <si>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</si>
  <si>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</si>
  <si>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</si>
  <si>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</si>
  <si>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</si>
  <si>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</si>
  <si>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</si>
  <si>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</si>
  <si>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</si>
  <si>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</si>
  <si>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</si>
  <si>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</si>
  <si>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</si>
  <si>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</si>
  <si>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</si>
  <si>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</si>
  <si>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</si>
  <si>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</si>
  <si>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</si>
  <si>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</si>
  <si>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</si>
  <si>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</si>
  <si>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</si>
  <si>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</si>
  <si>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</si>
  <si>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</si>
  <si>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</si>
  <si>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</si>
  <si>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</si>
  <si>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</si>
  <si>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</si>
  <si>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</si>
  <si>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</si>
  <si>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</si>
  <si>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</si>
  <si>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</si>
  <si>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</si>
  <si>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</si>
  <si>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</si>
  <si>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</si>
  <si>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</si>
  <si>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</si>
  <si>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</si>
  <si>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</si>
  <si>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</si>
  <si>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</si>
  <si>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</si>
  <si>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</si>
  <si>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</si>
  <si>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</si>
  <si>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</si>
  <si>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</si>
  <si>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</si>
  <si>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</si>
  <si>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</si>
  <si>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</si>
  <si>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</si>
  <si>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</si>
  <si>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</si>
  <si>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</si>
  <si>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</si>
  <si>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</si>
  <si>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</si>
  <si>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</si>
  <si>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</si>
  <si>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</si>
  <si>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</si>
  <si>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</si>
  <si>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</si>
  <si>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</si>
  <si>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</si>
  <si>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</si>
  <si>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</si>
  <si>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</si>
  <si>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</si>
  <si>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</si>
  <si>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</si>
  <si>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</si>
  <si>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</si>
  <si>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</si>
  <si>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</si>
  <si>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</si>
  <si>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</si>
  <si>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</si>
  <si>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</si>
  <si>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</si>
  <si>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</si>
  <si>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</si>
  <si>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</si>
  <si>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</si>
  <si>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</si>
  <si>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</si>
  <si>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</si>
  <si>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</si>
  <si>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</si>
  <si>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</si>
  <si>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</si>
  <si>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</si>
  <si>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</si>
  <si>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</si>
  <si>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</si>
  <si>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</si>
  <si>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</si>
  <si>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</si>
  <si>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</si>
  <si>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</si>
  <si>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</si>
  <si>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</si>
  <si>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</si>
  <si>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</si>
  <si>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</si>
  <si>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</si>
  <si>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</si>
  <si>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</si>
  <si>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</si>
  <si>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</si>
  <si>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</si>
  <si>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</si>
  <si>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</si>
  <si>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</si>
  <si>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</si>
  <si>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</si>
  <si>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</si>
  <si>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</si>
  <si>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</si>
  <si>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</si>
  <si>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</si>
  <si>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</si>
  <si>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</si>
  <si>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</si>
  <si>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</si>
  <si>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</si>
  <si>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</si>
  <si>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</si>
  <si>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</si>
  <si>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</si>
  <si>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</si>
  <si>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</si>
  <si>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</si>
  <si>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</si>
  <si>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</si>
  <si>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</si>
  <si>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</si>
  <si>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</si>
  <si>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</si>
  <si>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</si>
  <si>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</si>
  <si>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</si>
  <si>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</si>
  <si>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</si>
  <si>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</si>
  <si>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</si>
  <si>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</si>
  <si>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</si>
  <si>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</si>
  <si>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</si>
  <si>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</si>
  <si>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</si>
  <si>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</si>
  <si>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</si>
  <si>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</si>
  <si>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</si>
  <si>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</si>
  <si>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</si>
  <si>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</si>
  <si>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</si>
  <si>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</si>
  <si>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</si>
  <si>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</si>
  <si>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</si>
  <si>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</si>
  <si>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</si>
  <si>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</si>
  <si>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</si>
  <si>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</si>
  <si>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</si>
  <si>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</si>
  <si>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</si>
  <si>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</si>
  <si>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</si>
  <si>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</si>
  <si>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</si>
  <si>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</si>
  <si>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</si>
  <si>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</si>
  <si>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</si>
  <si>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</si>
  <si>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</si>
  <si>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</si>
  <si>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</si>
  <si>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</si>
  <si>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</si>
  <si>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</si>
  <si>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</si>
  <si>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</si>
  <si>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</si>
  <si>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</si>
  <si>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</si>
  <si>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</si>
  <si>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</si>
  <si>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</si>
  <si>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</si>
  <si>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</si>
  <si>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</si>
  <si>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</si>
  <si>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</si>
  <si>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</si>
  <si>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</si>
  <si>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</si>
  <si>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</si>
  <si>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</si>
  <si>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</si>
  <si>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</si>
  <si>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</si>
  <si>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</si>
  <si>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</si>
  <si>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</si>
  <si>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</si>
  <si>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</si>
  <si>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</si>
  <si>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</si>
  <si>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</si>
  <si>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</si>
  <si>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</si>
  <si>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</si>
  <si>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</si>
  <si>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</si>
  <si>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</si>
  <si>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</si>
  <si>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</si>
  <si>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</si>
  <si>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</si>
  <si>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</si>
  <si>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</si>
  <si>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</si>
  <si>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</si>
  <si>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</si>
  <si>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</si>
  <si>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</si>
  <si>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</si>
  <si>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</si>
  <si>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</si>
  <si>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</si>
  <si>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</si>
  <si>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</si>
  <si>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</si>
  <si>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</si>
  <si>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</si>
  <si>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</si>
  <si>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</si>
  <si>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</si>
  <si>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</si>
  <si>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</si>
  <si>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</si>
  <si>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</si>
  <si>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</si>
  <si>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</si>
  <si>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</si>
  <si>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</si>
  <si>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</si>
  <si>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</si>
  <si>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</si>
  <si>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</si>
  <si>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</si>
  <si>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</si>
  <si>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</si>
  <si>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</si>
  <si>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</si>
  <si>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</si>
  <si>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</si>
  <si>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</si>
  <si>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</si>
  <si>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</si>
  <si>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</si>
  <si>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</si>
  <si>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</si>
  <si>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</si>
  <si>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</si>
  <si>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</si>
  <si>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</si>
  <si>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</si>
  <si>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</si>
  <si>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</si>
  <si>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</si>
  <si>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</si>
  <si>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</si>
  <si>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</si>
  <si>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</si>
  <si>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</si>
  <si>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</si>
  <si>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</si>
  <si>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</si>
  <si>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</si>
  <si>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</si>
  <si>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</si>
  <si>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</si>
  <si>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</si>
  <si>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</si>
  <si>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</si>
  <si>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</si>
  <si>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</si>
  <si>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</si>
  <si>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</si>
  <si>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</si>
  <si>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</si>
  <si>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</si>
  <si>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</si>
  <si>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</si>
  <si>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</si>
  <si>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</si>
  <si>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</si>
  <si>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</si>
  <si>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</si>
  <si>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</si>
  <si>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</si>
  <si>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</si>
  <si>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</si>
  <si>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</si>
  <si>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</si>
  <si>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</si>
  <si>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</si>
  <si>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</si>
  <si>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</si>
  <si>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</si>
  <si>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</si>
  <si>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</si>
  <si>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</si>
  <si>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</si>
  <si>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</si>
  <si>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</si>
  <si>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</si>
  <si>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</si>
  <si>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</si>
  <si>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</si>
  <si>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</si>
  <si>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</si>
  <si>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</si>
  <si>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</si>
  <si>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</si>
  <si>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</si>
  <si>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</si>
  <si>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</si>
  <si>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</si>
  <si>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</si>
  <si>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</si>
  <si>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</si>
  <si>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</si>
  <si>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</si>
  <si>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</si>
  <si>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</si>
  <si>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</si>
  <si>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</si>
  <si>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</si>
  <si>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</si>
  <si>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</si>
  <si>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</si>
  <si>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</si>
  <si>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</si>
  <si>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</si>
  <si>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</si>
  <si>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</si>
  <si>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</si>
  <si>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</si>
  <si>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</si>
  <si>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</si>
  <si>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</si>
  <si>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</si>
  <si>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</si>
  <si>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</si>
  <si>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</si>
  <si>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</si>
  <si>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</si>
  <si>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</si>
  <si>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</si>
  <si>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</si>
  <si>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</si>
  <si>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</si>
  <si>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</si>
  <si>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</si>
  <si>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</si>
  <si>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</si>
  <si>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</si>
  <si>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</si>
  <si>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</si>
  <si>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</si>
  <si>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</si>
  <si>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</si>
  <si>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</si>
  <si>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</si>
  <si>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</si>
  <si>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</si>
  <si>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</si>
  <si>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</si>
  <si>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</si>
  <si>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</si>
  <si>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</si>
  <si>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</si>
  <si>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</si>
  <si>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</si>
  <si>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</si>
  <si>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</si>
  <si>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</si>
  <si>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</si>
  <si>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</si>
  <si>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</si>
  <si>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</si>
  <si>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</si>
  <si>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</si>
  <si>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</si>
  <si>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</si>
  <si>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</si>
  <si>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</si>
  <si>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</si>
  <si>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</si>
  <si>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</si>
  <si>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</si>
  <si>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</si>
  <si>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</si>
  <si>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</si>
  <si>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</si>
  <si>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</si>
  <si>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</si>
  <si>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</si>
  <si>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</si>
  <si>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</si>
  <si>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</si>
  <si>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</si>
  <si>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</si>
  <si>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</si>
  <si>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</si>
  <si>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</si>
  <si>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</si>
  <si>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</si>
  <si>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</si>
  <si>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</si>
  <si>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</si>
  <si>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</si>
  <si>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</si>
  <si>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</si>
  <si>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</si>
  <si>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</si>
  <si>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</si>
  <si>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</si>
  <si>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</si>
  <si>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</si>
  <si>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</si>
  <si>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</si>
  <si>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</si>
  <si>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</si>
  <si>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</si>
  <si>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</si>
  <si>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</si>
  <si>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</si>
  <si>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</si>
  <si>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</si>
  <si>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</si>
  <si>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</si>
  <si>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</si>
  <si>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</si>
  <si>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</si>
  <si>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</si>
  <si>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</si>
  <si>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</si>
  <si>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</si>
  <si>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</si>
  <si>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</si>
  <si>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</si>
  <si>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</si>
  <si>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</si>
  <si>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</si>
  <si>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</si>
  <si>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</si>
  <si>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</si>
  <si>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</si>
  <si>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</si>
  <si>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</si>
  <si>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</si>
  <si>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</si>
  <si>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</si>
  <si>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</si>
  <si>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</si>
  <si>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</si>
  <si>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</si>
  <si>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</si>
  <si>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</si>
  <si>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</si>
  <si>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</si>
  <si>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</si>
  <si>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</si>
  <si>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</si>
  <si>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</si>
  <si>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</si>
  <si>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</si>
  <si>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</si>
  <si>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</si>
  <si>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</si>
  <si>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</si>
  <si>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</si>
  <si>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</si>
  <si>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</si>
  <si>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</si>
  <si>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</si>
  <si>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</si>
  <si>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</si>
  <si>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</si>
  <si>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</si>
  <si>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</si>
  <si>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</si>
  <si>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</si>
  <si>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</si>
  <si>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</si>
  <si>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</si>
  <si>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</si>
  <si>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</si>
  <si>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</si>
  <si>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</si>
  <si>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</si>
  <si>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</si>
  <si>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</si>
  <si>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</si>
  <si>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</si>
  <si>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</si>
  <si>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</si>
  <si>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</si>
  <si>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</si>
  <si>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</si>
  <si>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</si>
  <si>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</si>
  <si>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</si>
  <si>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</si>
  <si>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</si>
  <si>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</si>
  <si>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</si>
  <si>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</si>
  <si>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</si>
  <si>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</si>
  <si>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</si>
  <si>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</si>
  <si>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</si>
  <si>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</si>
  <si>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</si>
  <si>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</si>
  <si>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</si>
  <si>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</si>
  <si>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</si>
  <si>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</si>
  <si>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</si>
  <si>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</si>
  <si>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</si>
  <si>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</si>
  <si>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</si>
  <si>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</si>
  <si>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</si>
  <si>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</si>
  <si>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</si>
  <si>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</si>
  <si>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</si>
  <si>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</si>
  <si>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</si>
  <si>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</si>
  <si>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</si>
  <si>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</si>
  <si>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</si>
  <si>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</si>
  <si>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</si>
  <si>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</si>
  <si>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</si>
  <si>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</si>
  <si>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</si>
  <si>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</si>
  <si>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</si>
  <si>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</si>
  <si>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</si>
  <si>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</si>
  <si>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</si>
  <si>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</si>
  <si>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</si>
  <si>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</si>
  <si>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</si>
  <si>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</si>
  <si>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</si>
  <si>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</si>
  <si>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</si>
  <si>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</si>
  <si>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</si>
  <si>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</si>
  <si>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</si>
  <si>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</si>
  <si>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</si>
  <si>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</si>
  <si>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</si>
  <si>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</si>
  <si>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</si>
  <si>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</si>
  <si>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</si>
  <si>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</si>
  <si>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</si>
  <si>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</si>
  <si>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</si>
  <si>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</si>
  <si>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</si>
  <si>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</si>
  <si>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</si>
  <si>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</si>
  <si>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</si>
  <si>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</si>
  <si>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</si>
  <si>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</si>
  <si>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</si>
  <si>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</si>
  <si>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</si>
  <si>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</si>
  <si>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</si>
  <si>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</si>
  <si>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</si>
  <si>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</si>
  <si>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</si>
  <si>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</si>
  <si>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</si>
  <si>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</si>
  <si>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</si>
  <si>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</si>
  <si>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</si>
  <si>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</si>
  <si>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</si>
  <si>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</si>
  <si>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</si>
  <si>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</si>
  <si>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</si>
  <si>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</si>
  <si>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</si>
  <si>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</si>
  <si>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</si>
  <si>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</si>
  <si>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</si>
  <si>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</si>
  <si>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</si>
  <si>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</si>
  <si>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</si>
  <si>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</si>
  <si>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</si>
  <si>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</si>
  <si>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</si>
  <si>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</si>
  <si>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</si>
  <si>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</si>
  <si>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</si>
  <si>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</si>
  <si>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</si>
  <si>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</si>
  <si>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</si>
  <si>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</si>
  <si>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</si>
  <si>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</si>
  <si>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</si>
  <si>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</si>
  <si>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</si>
  <si>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</si>
  <si>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</si>
  <si>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</si>
  <si>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</si>
  <si>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</si>
  <si>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</si>
  <si>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</si>
  <si>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</si>
  <si>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</si>
  <si>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</si>
  <si>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</si>
  <si>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</si>
  <si>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</si>
  <si>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</si>
  <si>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</si>
  <si>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</si>
  <si>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</si>
  <si>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</si>
  <si>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</si>
  <si>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</si>
  <si>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</si>
  <si>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</si>
  <si>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</si>
  <si>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</si>
  <si>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</si>
  <si>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</si>
  <si>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</si>
  <si>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</si>
  <si>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</si>
  <si>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</si>
  <si>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</si>
  <si>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</si>
  <si>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</si>
  <si>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</si>
  <si>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</si>
  <si>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</si>
  <si>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</si>
  <si>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</si>
  <si>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</si>
  <si>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</si>
  <si>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</si>
  <si>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</si>
  <si>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</si>
  <si>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</si>
  <si>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</si>
  <si>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</si>
  <si>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</si>
  <si>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</si>
  <si>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</si>
  <si>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</si>
  <si>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</si>
  <si>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</si>
  <si>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</si>
  <si>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</si>
  <si>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</si>
  <si>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</si>
  <si>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</si>
  <si>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</si>
  <si>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</si>
  <si>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</si>
  <si>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</si>
  <si>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</si>
  <si>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</si>
  <si>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</si>
  <si>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</si>
  <si>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</si>
  <si>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</si>
  <si>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</si>
  <si>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</si>
  <si>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</si>
  <si>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</si>
  <si>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</si>
  <si>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</si>
  <si>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</si>
  <si>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</si>
  <si>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</si>
  <si>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</si>
  <si>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</si>
  <si>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</si>
  <si>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</si>
  <si>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</si>
  <si>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</si>
  <si>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</si>
  <si>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</si>
  <si>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</si>
  <si>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</si>
  <si>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</si>
  <si>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</si>
  <si>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</si>
  <si>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</si>
  <si>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</si>
  <si>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</si>
  <si>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</si>
  <si>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</si>
  <si>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</si>
  <si>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</si>
  <si>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</si>
  <si>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</si>
  <si>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</si>
  <si>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</si>
  <si>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</si>
  <si>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</si>
  <si>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</si>
  <si>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</si>
  <si>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</si>
  <si>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</si>
  <si>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</si>
  <si>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</si>
  <si>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</si>
  <si>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</si>
  <si>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</si>
  <si>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</si>
  <si>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</si>
  <si>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</si>
  <si>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</si>
  <si>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</si>
  <si>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</si>
  <si>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</si>
  <si>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</si>
  <si>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</si>
  <si>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</si>
  <si>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</si>
  <si>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</si>
  <si>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</si>
  <si>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</si>
  <si>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</si>
  <si>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</si>
  <si>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</si>
  <si>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</si>
  <si>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</si>
  <si>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</si>
  <si>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</si>
  <si>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</si>
  <si>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</si>
  <si>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</si>
  <si>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</si>
  <si>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</si>
  <si>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</si>
  <si>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</si>
  <si>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</si>
  <si>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</si>
  <si>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</si>
  <si>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</si>
  <si>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</si>
  <si>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</si>
  <si>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</si>
  <si>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</si>
  <si>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</si>
  <si>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</si>
  <si>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</si>
  <si>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</si>
  <si>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</si>
  <si>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</si>
  <si>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</si>
  <si>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</si>
  <si>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</si>
  <si>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</si>
  <si>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</si>
  <si>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</si>
  <si>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</si>
  <si>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</si>
  <si>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</si>
  <si>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</si>
  <si>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</si>
  <si>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</si>
  <si>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</si>
  <si>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</si>
  <si>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</si>
  <si>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</si>
  <si>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</si>
  <si>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</si>
  <si>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</si>
  <si>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</si>
  <si>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</si>
  <si>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</si>
  <si>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</si>
  <si>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</si>
  <si>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</si>
  <si>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</si>
  <si>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</si>
  <si>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</si>
  <si>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</si>
  <si>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</si>
  <si>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</si>
  <si>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</si>
  <si>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</si>
  <si>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</si>
  <si>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</si>
  <si>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</si>
  <si>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</si>
  <si>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</si>
  <si>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</si>
  <si>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</si>
  <si>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</si>
  <si>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</si>
  <si>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</si>
  <si>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</si>
  <si>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</si>
  <si>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</si>
  <si>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</si>
  <si>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</si>
  <si>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</si>
  <si>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</si>
  <si>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</si>
  <si>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</si>
  <si>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</si>
  <si>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</si>
  <si>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</si>
  <si>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</si>
  <si>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</si>
  <si>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</si>
  <si>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</si>
  <si>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</si>
  <si>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</si>
  <si>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</si>
  <si>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</si>
  <si>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</si>
  <si>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</si>
  <si>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</si>
  <si>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</si>
  <si>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</si>
  <si>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</si>
  <si>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</si>
  <si>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</si>
  <si>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</si>
  <si>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</si>
  <si>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</si>
  <si>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</si>
  <si>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</si>
  <si>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</si>
  <si>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</si>
  <si>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</si>
  <si>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</si>
  <si>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</si>
  <si>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</si>
  <si>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</si>
  <si>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</si>
  <si>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</si>
  <si>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</si>
  <si>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</si>
  <si>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</si>
  <si>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</si>
  <si>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</si>
  <si>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</si>
  <si>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</si>
  <si>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</si>
  <si>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</si>
  <si>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</si>
  <si>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</si>
  <si>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</si>
  <si>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</si>
  <si>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</si>
  <si>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</si>
  <si>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</si>
  <si>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</si>
  <si>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</si>
  <si>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</si>
  <si>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</si>
  <si>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</si>
  <si>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</si>
  <si>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</si>
  <si>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</si>
  <si>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</si>
  <si>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</si>
  <si>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</si>
  <si>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</si>
  <si>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</si>
  <si>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</si>
  <si>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</si>
  <si>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</si>
  <si>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</si>
  <si>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</si>
  <si>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</si>
  <si>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</si>
  <si>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</si>
  <si>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</si>
  <si>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</si>
  <si>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</si>
  <si>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</si>
  <si>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</si>
  <si>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</si>
  <si>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</si>
  <si>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</si>
  <si>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</si>
  <si>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</si>
  <si>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</si>
  <si>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</si>
  <si>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</si>
  <si>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</si>
  <si>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</si>
  <si>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</si>
  <si>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</si>
  <si>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</si>
  <si>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</si>
  <si>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</si>
  <si>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</si>
  <si>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</si>
  <si>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</si>
  <si>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</si>
  <si>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</si>
  <si>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</si>
  <si>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</si>
  <si>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</si>
  <si>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</si>
  <si>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</si>
  <si>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</si>
  <si>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</si>
  <si>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</si>
  <si>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</si>
  <si>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</si>
  <si>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</si>
  <si>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</si>
  <si>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</si>
  <si>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</si>
  <si>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</si>
  <si>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</si>
  <si>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</si>
  <si>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</si>
  <si>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</si>
  <si>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</si>
  <si>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</si>
  <si>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</si>
  <si>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</si>
  <si>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</si>
  <si>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</si>
  <si>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</si>
  <si>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</si>
  <si>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</si>
  <si>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</si>
  <si>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</si>
  <si>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</si>
  <si>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</si>
  <si>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</si>
  <si>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</si>
  <si>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</si>
  <si>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</si>
  <si>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</si>
  <si>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</si>
  <si>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</si>
  <si>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</si>
  <si>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</si>
  <si>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</si>
  <si>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</si>
  <si>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</si>
  <si>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</si>
  <si>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</si>
  <si>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</si>
  <si>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</si>
  <si>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</si>
  <si>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</si>
  <si>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</si>
  <si>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</si>
  <si>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</si>
  <si>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</si>
  <si>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</si>
  <si>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</si>
  <si>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</si>
  <si>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</si>
  <si>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</si>
  <si>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</si>
  <si>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</si>
  <si>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</si>
  <si>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</si>
  <si>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</si>
  <si>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</si>
  <si>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</si>
  <si>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</si>
  <si>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</si>
  <si>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</si>
  <si>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</si>
  <si>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</si>
  <si>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</si>
  <si>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</si>
  <si>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</si>
  <si>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</si>
  <si>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</si>
  <si>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</si>
  <si>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</si>
  <si>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</si>
  <si>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</si>
  <si>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</si>
  <si>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</si>
  <si>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</si>
  <si>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</si>
  <si>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</si>
  <si>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</si>
  <si>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</si>
  <si>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</si>
  <si>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</si>
  <si>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</si>
  <si>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</si>
  <si>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</si>
  <si>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</si>
  <si>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</si>
  <si>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</si>
  <si>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</si>
  <si>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</si>
  <si>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</si>
  <si>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</si>
  <si>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</si>
  <si>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</si>
  <si>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</si>
  <si>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</si>
  <si>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</si>
  <si>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</si>
  <si>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</si>
  <si>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</si>
  <si>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</si>
  <si>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</si>
  <si>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</si>
  <si>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</si>
  <si>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</si>
  <si>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</si>
  <si>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</si>
  <si>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</si>
  <si>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</si>
  <si>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</si>
  <si>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</si>
  <si>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</si>
  <si>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</si>
  <si>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</si>
  <si>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</si>
  <si>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</si>
  <si>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</si>
  <si>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</si>
  <si>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</si>
  <si>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</si>
  <si>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</si>
  <si>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</si>
  <si>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</si>
  <si>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</si>
  <si>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</si>
  <si>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</si>
  <si>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</si>
  <si>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</si>
  <si>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</si>
  <si>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</si>
  <si>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</si>
  <si>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</si>
  <si>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</si>
  <si>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</si>
  <si>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</si>
  <si>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</si>
  <si>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</si>
  <si>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</si>
  <si>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</si>
  <si>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</si>
  <si>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</si>
  <si>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</si>
  <si>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</si>
  <si>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</si>
  <si>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</si>
  <si>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</si>
  <si>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</si>
  <si>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</si>
  <si>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</si>
  <si>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</si>
  <si>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</si>
  <si>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</si>
  <si>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</si>
  <si>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</si>
  <si>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</si>
  <si>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</si>
  <si>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</si>
  <si>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</si>
  <si>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</si>
  <si>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</si>
  <si>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</si>
  <si>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</si>
  <si>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</si>
  <si>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</si>
  <si>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</si>
  <si>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</si>
  <si>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</si>
  <si>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</si>
  <si>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</si>
  <si>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</si>
  <si>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</si>
  <si>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</si>
  <si>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</si>
  <si>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</si>
  <si>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</si>
  <si>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</si>
  <si>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</si>
  <si>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</si>
  <si>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</si>
  <si>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</si>
  <si>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</si>
  <si>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</si>
  <si>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</si>
  <si>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</si>
  <si>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</si>
  <si>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</si>
  <si>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</si>
  <si>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</si>
  <si>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</si>
  <si>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</si>
  <si>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</si>
  <si>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</si>
  <si>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</si>
  <si>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</si>
  <si>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</si>
  <si>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</si>
  <si>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</si>
  <si>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</si>
  <si>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</si>
  <si>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</si>
  <si>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</si>
  <si>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</si>
  <si>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</si>
  <si>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</si>
  <si>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</si>
  <si>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</si>
  <si>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</si>
  <si>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</si>
  <si>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</si>
  <si>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</si>
  <si>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</si>
  <si>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</si>
  <si>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</si>
  <si>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</si>
  <si>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</si>
  <si>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</si>
  <si>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</si>
  <si>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</si>
  <si>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</si>
  <si>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</si>
  <si>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</si>
  <si>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</si>
  <si>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</si>
  <si>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</si>
  <si>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</si>
  <si>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</si>
  <si>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</si>
  <si>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</si>
  <si>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</si>
  <si>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</si>
  <si>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</si>
  <si>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</si>
  <si>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</si>
  <si>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</si>
  <si>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</si>
  <si>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</si>
  <si>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</si>
  <si>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</si>
  <si>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</si>
  <si>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</si>
  <si>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</si>
  <si>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</si>
  <si>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</si>
  <si>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</si>
  <si>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</si>
  <si>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</si>
  <si>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</si>
  <si>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</si>
  <si>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</si>
  <si>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</si>
  <si>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</si>
  <si>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</si>
  <si>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</si>
  <si>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</si>
  <si>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</si>
  <si>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</si>
  <si>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</si>
  <si>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</si>
  <si>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</si>
  <si>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</si>
  <si>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</si>
  <si>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</si>
  <si>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</si>
  <si>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</si>
  <si>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</si>
  <si>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</si>
  <si>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</si>
  <si>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</si>
  <si>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</si>
  <si>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</si>
  <si>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</si>
  <si>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</si>
  <si>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</si>
  <si>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</si>
  <si>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</si>
  <si>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</si>
  <si>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</si>
  <si>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</si>
  <si>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</si>
  <si>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</si>
  <si>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</si>
  <si>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</si>
  <si>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</si>
  <si>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</si>
  <si>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</si>
  <si>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</si>
  <si>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</si>
  <si>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</si>
  <si>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</si>
  <si>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</si>
  <si>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</si>
  <si>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</si>
  <si>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</si>
  <si>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</si>
  <si>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</si>
  <si>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</si>
  <si>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</si>
  <si>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</si>
  <si>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</si>
  <si>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</si>
  <si>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</si>
  <si>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</si>
  <si>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</si>
  <si>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</si>
  <si>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</si>
  <si>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</si>
  <si>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</si>
  <si>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</si>
  <si>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</si>
  <si>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</si>
  <si>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</si>
  <si>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</si>
  <si>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</si>
  <si>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</si>
  <si>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</si>
  <si>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</si>
  <si>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</si>
  <si>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</si>
  <si>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</si>
  <si>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</si>
  <si>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</si>
  <si>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</si>
  <si>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</si>
  <si>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</si>
  <si>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</si>
  <si>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</si>
  <si>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</si>
  <si>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</si>
  <si>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</si>
  <si>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</si>
  <si>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</si>
  <si>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</si>
  <si>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</si>
  <si>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</si>
  <si>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</si>
  <si>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</si>
  <si>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</si>
  <si>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</si>
  <si>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</si>
  <si>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</si>
  <si>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</si>
  <si>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</si>
  <si>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</si>
  <si>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</si>
  <si>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</si>
  <si>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</si>
  <si>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</si>
  <si>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</si>
  <si>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</si>
  <si>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</si>
  <si>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</si>
  <si>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</si>
  <si>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</si>
  <si>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</si>
  <si>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</si>
  <si>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</si>
  <si>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</si>
  <si>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</si>
  <si>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</si>
  <si>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</si>
  <si>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</si>
  <si>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</si>
  <si>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</si>
  <si>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</si>
  <si>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</si>
  <si>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</si>
  <si>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</si>
  <si>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</si>
  <si>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</si>
  <si>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</si>
  <si>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</si>
  <si>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</si>
  <si>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</si>
  <si>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</si>
  <si>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</si>
  <si>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</si>
  <si>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</si>
  <si>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</si>
  <si>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</si>
  <si>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</si>
  <si>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</si>
  <si>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</si>
  <si>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</si>
  <si>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</si>
  <si>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</si>
  <si>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</si>
  <si>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</si>
  <si>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</si>
  <si>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</si>
  <si>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</si>
  <si>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</si>
  <si>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</si>
  <si>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</si>
  <si>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</si>
  <si>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</si>
  <si>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</si>
  <si>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</si>
  <si>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</si>
  <si>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</si>
  <si>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</si>
  <si>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</si>
  <si>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</si>
  <si>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</si>
  <si>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</si>
  <si>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</si>
  <si>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</si>
  <si>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</si>
  <si>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</si>
  <si>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</si>
  <si>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</si>
  <si>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</si>
  <si>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</si>
  <si>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</si>
  <si>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</si>
  <si>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</si>
  <si>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</si>
  <si>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</si>
  <si>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</si>
  <si>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</si>
  <si>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</si>
  <si>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</si>
  <si>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</si>
  <si>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</si>
  <si>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</si>
  <si>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</si>
  <si>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</si>
  <si>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</si>
  <si>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</si>
  <si>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</si>
  <si>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</si>
  <si>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</si>
  <si>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</si>
  <si>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</si>
  <si>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</si>
  <si>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</si>
  <si>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</si>
  <si>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</si>
  <si>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</si>
  <si>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</si>
  <si>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</si>
  <si>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</si>
  <si>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</si>
  <si>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</si>
  <si>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</si>
  <si>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</si>
  <si>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</si>
  <si>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</si>
  <si>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</si>
  <si>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</si>
  <si>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</si>
  <si>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</si>
  <si>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</si>
  <si>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</si>
  <si>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</si>
  <si>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</si>
  <si>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</si>
  <si>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</si>
  <si>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</si>
  <si>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</si>
  <si>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</si>
  <si>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</si>
  <si>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</si>
  <si>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</si>
  <si>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</si>
  <si>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</si>
  <si>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</si>
  <si>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</si>
  <si>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</si>
  <si>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</si>
  <si>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</si>
  <si>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</si>
  <si>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</si>
  <si>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</si>
  <si>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</si>
  <si>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</si>
  <si>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</si>
  <si>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</si>
  <si>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</si>
  <si>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</si>
  <si>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</si>
  <si>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</si>
  <si>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</si>
  <si>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</si>
  <si>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</si>
  <si>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</si>
  <si>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</si>
  <si>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</si>
  <si>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</si>
  <si>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</si>
  <si>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</si>
  <si>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</si>
  <si>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</si>
  <si>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</si>
  <si>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</si>
  <si>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</si>
  <si>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</si>
  <si>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</si>
  <si>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</si>
  <si>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</si>
  <si>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</si>
  <si>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</si>
  <si>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</si>
  <si>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</si>
  <si>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</si>
  <si>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</si>
  <si>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</si>
  <si>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</si>
  <si>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</si>
  <si>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</si>
  <si>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</si>
  <si>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</si>
  <si>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</si>
  <si>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</si>
  <si>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</si>
  <si>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</si>
  <si>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</si>
  <si>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</si>
  <si>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</si>
  <si>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</si>
  <si>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</si>
  <si>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</si>
  <si>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</si>
  <si>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</si>
  <si>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</si>
  <si>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</si>
  <si>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</si>
  <si>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</si>
  <si>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</si>
  <si>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</si>
  <si>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</si>
  <si>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</si>
  <si>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</si>
  <si>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</si>
  <si>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</si>
  <si>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</si>
  <si>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</si>
  <si>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</si>
  <si>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</si>
  <si>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</si>
  <si>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</si>
  <si>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</si>
  <si>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</si>
  <si>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</si>
  <si>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</si>
  <si>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</si>
  <si>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</si>
  <si>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</si>
  <si>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</si>
  <si>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</si>
  <si>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</si>
  <si>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</si>
  <si>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</si>
  <si>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</si>
  <si>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</si>
  <si>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</si>
  <si>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</si>
  <si>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</si>
  <si>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</si>
  <si>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</si>
  <si>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</si>
  <si>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</si>
  <si>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</si>
  <si>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</si>
  <si>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</si>
  <si>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</si>
  <si>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</si>
  <si>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</si>
  <si>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</si>
  <si>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</si>
  <si>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</si>
  <si>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</si>
  <si>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</si>
  <si>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</si>
  <si>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</si>
  <si>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</si>
  <si>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</si>
  <si>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</si>
  <si>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</si>
  <si>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</si>
  <si>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</si>
  <si>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</si>
  <si>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</si>
  <si>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</si>
  <si>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</si>
  <si>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</si>
  <si>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</si>
  <si>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</si>
  <si>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</si>
  <si>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</si>
  <si>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</si>
  <si>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</si>
  <si>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</si>
  <si>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</si>
  <si>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</si>
  <si>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</si>
  <si>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</si>
  <si>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</si>
  <si>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</si>
  <si>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</si>
  <si>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</si>
  <si>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</si>
  <si>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</si>
  <si>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</si>
  <si>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</si>
  <si>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</si>
  <si>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</si>
  <si>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</si>
  <si>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</si>
  <si>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</si>
  <si>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</si>
  <si>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</si>
  <si>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</si>
  <si>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</si>
  <si>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</si>
  <si>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</si>
  <si>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</si>
  <si>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</si>
  <si>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</si>
  <si>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</si>
  <si>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</si>
  <si>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</si>
  <si>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</si>
  <si>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</si>
  <si>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</si>
  <si>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</si>
  <si>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</si>
  <si>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</si>
  <si>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</si>
  <si>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</si>
  <si>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</si>
  <si>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</si>
  <si>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</si>
  <si>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</si>
  <si>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</si>
  <si>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</si>
  <si>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</si>
  <si>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</si>
  <si>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</si>
  <si>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</si>
  <si>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</si>
  <si>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</si>
  <si>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</si>
  <si>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</si>
  <si>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</si>
  <si>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</si>
  <si>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</si>
  <si>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</si>
  <si>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</si>
  <si>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</si>
  <si>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</si>
  <si>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</si>
  <si>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</si>
  <si>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</si>
  <si>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</si>
  <si>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</si>
  <si>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</si>
  <si>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</si>
  <si>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</si>
  <si>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</si>
  <si>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</si>
  <si>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</si>
  <si>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</si>
  <si>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</si>
  <si>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</si>
  <si>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</si>
  <si>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</si>
  <si>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</si>
  <si>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</si>
  <si>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</si>
  <si>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</si>
  <si>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</si>
  <si>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</si>
  <si>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</si>
  <si>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</si>
  <si>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</si>
  <si>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</si>
  <si>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</si>
  <si>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</si>
  <si>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</si>
  <si>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</si>
  <si>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</si>
  <si>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</si>
  <si>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</si>
  <si>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</si>
  <si>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</si>
  <si>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</si>
  <si>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</si>
  <si>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</si>
  <si>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</si>
  <si>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</si>
  <si>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</si>
  <si>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</si>
  <si>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</si>
  <si>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</si>
  <si>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</si>
  <si>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</si>
  <si>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</si>
  <si>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</si>
  <si>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</si>
  <si>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</si>
  <si>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</si>
  <si>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</si>
  <si>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</si>
  <si>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</si>
  <si>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</si>
  <si>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</si>
  <si>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</si>
  <si>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</si>
  <si>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</si>
  <si>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</si>
  <si>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</si>
  <si>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</si>
  <si>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</si>
  <si>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</si>
  <si>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</si>
  <si>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</si>
  <si>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</si>
  <si>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</si>
  <si>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</si>
  <si>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</si>
  <si>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</si>
  <si>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</si>
  <si>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</si>
  <si>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</si>
  <si>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</si>
  <si>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</si>
  <si>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</si>
  <si>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</si>
  <si>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</si>
  <si>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</si>
  <si>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</si>
  <si>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</si>
  <si>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</si>
  <si>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</si>
  <si>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</si>
  <si>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</si>
  <si>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</si>
  <si>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</si>
  <si>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</si>
  <si>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</si>
  <si>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</si>
  <si>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</si>
  <si>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</si>
  <si>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</si>
  <si>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</si>
  <si>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</si>
  <si>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</si>
  <si>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</si>
  <si>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</si>
  <si>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</si>
  <si>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</si>
  <si>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</si>
  <si>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</si>
  <si>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</si>
  <si>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</si>
  <si>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</si>
  <si>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</si>
  <si>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</si>
  <si>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</si>
  <si>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</si>
  <si>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</si>
  <si>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</si>
  <si>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</si>
  <si>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</si>
  <si>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</si>
  <si>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</si>
  <si>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</si>
  <si>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</si>
  <si>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</si>
  <si>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</si>
  <si>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</si>
  <si>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</si>
  <si>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</si>
  <si>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</si>
  <si>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</si>
  <si>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</si>
  <si>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</si>
  <si>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</si>
  <si>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</si>
  <si>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</si>
  <si>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</si>
  <si>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</si>
  <si>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</si>
  <si>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</si>
  <si>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</si>
  <si>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</si>
  <si>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</si>
  <si>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</si>
  <si>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</si>
  <si>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</si>
  <si>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</si>
  <si>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</si>
  <si>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</si>
  <si>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</si>
  <si>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</si>
  <si>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</si>
  <si>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</si>
  <si>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</si>
  <si>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</si>
  <si>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</si>
  <si>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</si>
  <si>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</si>
  <si>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</si>
  <si>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</si>
  <si>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</si>
  <si>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</si>
  <si>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</si>
  <si>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</si>
  <si>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</si>
  <si>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</si>
  <si>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</si>
  <si>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</si>
  <si>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</si>
  <si>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</si>
  <si>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</si>
  <si>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</si>
  <si>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</si>
  <si>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</si>
  <si>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</si>
  <si>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</si>
  <si>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</si>
  <si>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</si>
  <si>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</si>
  <si>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</si>
  <si>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</si>
  <si>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</si>
  <si>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</si>
  <si>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</si>
  <si>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</si>
  <si>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</si>
  <si>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</si>
  <si>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</si>
  <si>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</si>
  <si>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</si>
  <si>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</si>
  <si>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</si>
  <si>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</si>
  <si>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</si>
  <si>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</si>
  <si>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</si>
  <si>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</si>
  <si>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</si>
  <si>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</si>
  <si>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</si>
  <si>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</si>
  <si>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</si>
  <si>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</si>
  <si>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</si>
  <si>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</si>
  <si>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</si>
  <si>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</si>
  <si>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</si>
  <si>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</si>
  <si>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</si>
  <si>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</si>
  <si>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</si>
  <si>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</si>
  <si>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</si>
  <si>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</si>
  <si>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</si>
  <si>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</si>
  <si>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</si>
  <si>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</si>
  <si>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</si>
  <si>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</si>
  <si>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</si>
  <si>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</si>
  <si>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</si>
  <si>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</si>
  <si>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</si>
  <si>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</si>
  <si>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</si>
  <si>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</si>
  <si>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</si>
  <si>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</si>
  <si>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</si>
  <si>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</si>
  <si>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</si>
  <si>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</si>
  <si>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</si>
  <si>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</si>
  <si>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</si>
  <si>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</si>
  <si>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</si>
  <si>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</si>
  <si>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</si>
  <si>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</si>
  <si>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</si>
  <si>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</si>
  <si>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</si>
  <si>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</si>
  <si>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</si>
  <si>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</si>
  <si>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</si>
  <si>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</si>
  <si>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</si>
  <si>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</si>
  <si>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</si>
  <si>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</si>
  <si>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</si>
  <si>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</si>
  <si>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</si>
  <si>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</si>
  <si>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</si>
  <si>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</si>
  <si>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</si>
  <si>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</si>
  <si>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</si>
  <si>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</si>
  <si>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</si>
  <si>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</si>
  <si>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</si>
  <si>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</si>
  <si>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</si>
  <si>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</si>
  <si>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</si>
  <si>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</si>
  <si>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</si>
  <si>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</si>
  <si>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</si>
  <si>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</si>
  <si>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</si>
  <si>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</si>
  <si>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</si>
  <si>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</si>
  <si>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</si>
  <si>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</si>
  <si>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</si>
  <si>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</si>
  <si>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</si>
  <si>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</si>
  <si>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</si>
  <si>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</si>
  <si>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</si>
  <si>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</si>
  <si>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</si>
  <si>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</si>
  <si>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</si>
  <si>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</si>
  <si>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</si>
  <si>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</si>
  <si>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</si>
  <si>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</si>
  <si>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</si>
  <si>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</si>
  <si>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</si>
  <si>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</si>
  <si>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</si>
  <si>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</si>
  <si>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</si>
  <si>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</si>
  <si>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</si>
  <si>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</si>
  <si>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</si>
  <si>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</si>
  <si>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</si>
  <si>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</si>
  <si>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</si>
  <si>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</si>
  <si>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</si>
  <si>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</si>
  <si>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</si>
  <si>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</si>
  <si>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</si>
  <si>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</si>
  <si>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</si>
  <si>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</si>
  <si>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</si>
  <si>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</si>
  <si>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</si>
  <si>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</si>
  <si>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</si>
  <si>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</si>
  <si>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</si>
  <si>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</si>
  <si>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</si>
  <si>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</si>
  <si>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</si>
  <si>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</si>
  <si>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</si>
  <si>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</si>
  <si>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</si>
  <si>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</si>
  <si>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</si>
  <si>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</si>
  <si>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</si>
  <si>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</si>
  <si>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</si>
  <si>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</si>
  <si>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</si>
  <si>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</si>
  <si>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</si>
  <si>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</si>
  <si>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</si>
  <si>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</si>
  <si>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</si>
  <si>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</si>
  <si>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</si>
  <si>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</si>
  <si>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</si>
  <si>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</si>
  <si>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</si>
  <si>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</si>
  <si>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</si>
  <si>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</si>
  <si>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</si>
  <si>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</si>
  <si>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</si>
  <si>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</si>
  <si>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</si>
  <si>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</si>
  <si>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</si>
  <si>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</si>
  <si>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</si>
  <si>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</si>
  <si>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</si>
  <si>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</si>
  <si>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</si>
  <si>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</si>
  <si>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</si>
  <si>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</si>
  <si>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</si>
  <si>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</si>
  <si>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</si>
  <si>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</si>
  <si>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</si>
  <si>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</si>
  <si>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</si>
  <si>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</si>
  <si>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</si>
  <si>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</si>
  <si>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</si>
  <si>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</si>
  <si>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</si>
  <si>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</si>
  <si>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</si>
  <si>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</si>
  <si>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</si>
  <si>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</si>
  <si>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</si>
  <si>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</si>
  <si>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</si>
  <si>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</si>
  <si>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</si>
  <si>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</si>
  <si>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</si>
  <si>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</si>
  <si>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</si>
  <si>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</si>
  <si>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</si>
  <si>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</si>
  <si>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</si>
  <si>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</si>
  <si>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</si>
  <si>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</si>
  <si>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</si>
  <si>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</si>
  <si>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</si>
  <si>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</si>
  <si>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</si>
  <si>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</si>
  <si>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</si>
  <si>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</si>
  <si>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</si>
  <si>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</si>
  <si>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</si>
  <si>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</si>
  <si>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</si>
  <si>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</si>
  <si>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</si>
  <si>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</si>
  <si>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</si>
  <si>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</si>
  <si>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</si>
  <si>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</si>
  <si>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</si>
  <si>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</si>
  <si>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</si>
  <si>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</si>
  <si>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</si>
  <si>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</si>
  <si>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</si>
  <si>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</si>
  <si>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</si>
  <si>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</si>
  <si>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</si>
  <si>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</si>
  <si>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</si>
  <si>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</si>
  <si>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</si>
  <si>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</si>
  <si>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</si>
  <si>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</si>
  <si>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</si>
  <si>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</si>
  <si>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</si>
  <si>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</si>
  <si>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</si>
  <si>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</si>
  <si>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</si>
  <si>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</si>
  <si>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</si>
  <si>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</si>
  <si>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</si>
  <si>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</si>
  <si>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</si>
  <si>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</si>
  <si>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</si>
  <si>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</si>
  <si>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</si>
  <si>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</si>
  <si>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</si>
  <si>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</si>
  <si>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</si>
  <si>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</si>
  <si>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</si>
  <si>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</si>
  <si>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</si>
  <si>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</si>
  <si>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</si>
  <si>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</si>
  <si>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</si>
  <si>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</si>
  <si>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</si>
  <si>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</si>
  <si>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</si>
  <si>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</si>
  <si>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</si>
  <si>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</si>
  <si>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</si>
  <si>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</si>
  <si>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</si>
  <si>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</si>
  <si>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</si>
  <si>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</si>
  <si>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</si>
  <si>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</si>
  <si>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</si>
  <si>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</si>
  <si>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</si>
  <si>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</si>
  <si>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</si>
  <si>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</si>
  <si>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</si>
  <si>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</si>
  <si>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</si>
  <si>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</si>
  <si>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</si>
  <si>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</si>
  <si>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</si>
  <si>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</si>
  <si>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</si>
  <si>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</si>
  <si>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</si>
  <si>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</si>
  <si>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</si>
  <si>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</si>
  <si>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</si>
  <si>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</si>
  <si>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</si>
  <si>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</si>
  <si>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</si>
  <si>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</si>
  <si>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</si>
  <si>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</si>
  <si>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</si>
  <si>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</si>
  <si>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</si>
  <si>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</si>
  <si>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</si>
  <si>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</si>
  <si>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</si>
  <si>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</si>
  <si>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</si>
  <si>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</si>
  <si>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</si>
  <si>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</si>
  <si>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</si>
  <si>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</si>
  <si>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</si>
  <si>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</si>
  <si>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</si>
  <si>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</si>
  <si>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</si>
  <si>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</si>
  <si>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</si>
  <si>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</si>
  <si>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</si>
  <si>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</si>
  <si>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</si>
  <si>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</si>
  <si>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</si>
  <si>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</si>
  <si>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</si>
  <si>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</si>
  <si>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</si>
  <si>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</si>
  <si>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</si>
  <si>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</si>
  <si>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</si>
  <si>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</si>
  <si>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</si>
  <si>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</si>
  <si>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</si>
  <si>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</si>
  <si>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</si>
  <si>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</si>
  <si>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</si>
  <si>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</si>
  <si>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</si>
  <si>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</si>
  <si>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</si>
  <si>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</si>
  <si>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</si>
  <si>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</si>
  <si>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</si>
  <si>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</si>
  <si>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</si>
  <si>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</si>
  <si>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</si>
  <si>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</si>
  <si>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</si>
  <si>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</si>
  <si>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</si>
  <si>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</si>
  <si>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</si>
  <si>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</si>
  <si>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</si>
  <si>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</si>
  <si>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</si>
  <si>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</si>
  <si>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</si>
  <si>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</si>
  <si>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</si>
  <si>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</si>
  <si>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</si>
  <si>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</si>
  <si>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</si>
  <si>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</si>
  <si>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</si>
  <si>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</si>
  <si>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</si>
  <si>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</si>
  <si>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</si>
  <si>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</si>
  <si>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</si>
  <si>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</si>
  <si>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</si>
  <si>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</si>
  <si>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</si>
  <si>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</si>
  <si>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</si>
  <si>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</si>
  <si>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</si>
  <si>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</si>
  <si>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</si>
  <si>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</si>
  <si>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</si>
  <si>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</si>
  <si>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</si>
  <si>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</si>
  <si>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</si>
  <si>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</si>
  <si>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</si>
  <si>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</si>
  <si>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</si>
  <si>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</si>
  <si>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</si>
  <si>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</si>
  <si>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</si>
  <si>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</si>
  <si>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</si>
  <si>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</si>
  <si>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</si>
  <si>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</si>
  <si>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</si>
  <si>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</si>
  <si>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</si>
  <si>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</si>
  <si>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</si>
  <si>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</si>
  <si>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</si>
  <si>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</si>
  <si>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</si>
  <si>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</si>
  <si>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</si>
  <si>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</si>
  <si>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</si>
  <si>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</si>
  <si>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</si>
  <si>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</si>
  <si>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</si>
  <si>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</si>
  <si>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</si>
  <si>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</si>
  <si>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</si>
  <si>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</si>
  <si>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</si>
  <si>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</si>
  <si>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</si>
  <si>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</si>
  <si>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</si>
  <si>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</si>
  <si>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</si>
  <si>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</si>
  <si>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</si>
  <si>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</si>
  <si>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</si>
  <si>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</si>
  <si>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</si>
  <si>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</si>
  <si>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</si>
  <si>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</si>
  <si>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</si>
  <si>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</si>
  <si>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</si>
  <si>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</si>
  <si>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</si>
  <si>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</si>
  <si>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</si>
  <si>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</si>
  <si>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</si>
  <si>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</si>
  <si>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</si>
  <si>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</si>
  <si>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</si>
  <si>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</si>
  <si>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</si>
  <si>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</si>
  <si>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</si>
  <si>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</si>
  <si>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</si>
  <si>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</si>
  <si>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</si>
  <si>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</si>
  <si>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</si>
  <si>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</si>
  <si>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</si>
  <si>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</si>
  <si>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</si>
  <si>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</si>
  <si>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</si>
  <si>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</si>
  <si>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</si>
  <si>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</si>
  <si>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</si>
  <si>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</si>
  <si>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</si>
  <si>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</si>
  <si>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</si>
  <si>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</si>
  <si>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</si>
  <si>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</si>
  <si>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</si>
  <si>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</si>
  <si>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</si>
  <si>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</si>
  <si>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</si>
  <si>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</si>
  <si>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</si>
  <si>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</si>
  <si>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</si>
  <si>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</si>
  <si>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</si>
  <si>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</si>
  <si>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</si>
  <si>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</si>
  <si>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</si>
  <si>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</si>
  <si>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</si>
  <si>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</si>
  <si>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</si>
  <si>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</si>
  <si>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</si>
  <si>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</si>
  <si>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</si>
  <si>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</si>
  <si>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</si>
  <si>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</si>
  <si>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</si>
  <si>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</si>
  <si>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</si>
  <si>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</si>
  <si>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</si>
  <si>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</si>
  <si>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</si>
  <si>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</si>
  <si>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</si>
  <si>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</si>
  <si>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</si>
  <si>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</si>
  <si>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</si>
  <si>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</si>
  <si>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</si>
  <si>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</si>
  <si>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</si>
  <si>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</si>
  <si>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</si>
  <si>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</si>
  <si>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</si>
  <si>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</si>
  <si>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</si>
  <si>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</si>
  <si>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</si>
  <si>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</si>
  <si>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</si>
  <si>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</si>
  <si>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</si>
  <si>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</si>
  <si>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</si>
  <si>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</si>
  <si>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</si>
  <si>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</si>
  <si>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</si>
  <si>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</si>
  <si>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</si>
  <si>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</si>
  <si>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</si>
  <si>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</si>
  <si>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</si>
  <si>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</si>
  <si>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</si>
  <si>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</si>
  <si>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</si>
  <si>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</si>
  <si>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</si>
  <si>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</si>
  <si>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</si>
  <si>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</si>
  <si>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</si>
  <si>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</si>
  <si>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</si>
  <si>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</si>
  <si>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</si>
  <si>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</si>
  <si>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</si>
  <si>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</si>
  <si>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</si>
  <si>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</si>
  <si>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</si>
  <si>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</si>
  <si>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</si>
  <si>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</si>
  <si>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</si>
  <si>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</si>
  <si>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</si>
  <si>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</si>
  <si>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</si>
  <si>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</si>
  <si>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</si>
  <si>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</si>
  <si>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</si>
  <si>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</si>
  <si>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</si>
  <si>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</si>
  <si>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</si>
  <si>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</si>
  <si>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</si>
  <si>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</si>
  <si>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</si>
  <si>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</si>
  <si>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</si>
  <si>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</si>
  <si>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</si>
  <si>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</si>
  <si>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</si>
  <si>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</si>
  <si>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</si>
  <si>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</si>
  <si>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</si>
  <si>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</si>
  <si>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</si>
  <si>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</si>
  <si>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</si>
  <si>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</si>
  <si>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</si>
  <si>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</si>
  <si>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</si>
  <si>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</si>
  <si>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</si>
  <si>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</si>
  <si>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</si>
  <si>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</si>
  <si>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</si>
  <si>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</si>
  <si>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</si>
  <si>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</si>
  <si>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</si>
  <si>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</si>
  <si>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</si>
  <si>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</si>
  <si>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</si>
  <si>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</si>
  <si>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</si>
  <si>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</si>
  <si>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</si>
  <si>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</si>
  <si>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</si>
  <si>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</si>
  <si>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</si>
  <si>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</si>
  <si>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</si>
  <si>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</si>
  <si>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</si>
  <si>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</si>
  <si>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</si>
  <si>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</si>
  <si>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</si>
  <si>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</si>
  <si>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</si>
  <si>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</si>
  <si>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</si>
  <si>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</si>
  <si>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</si>
  <si>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</si>
  <si>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</si>
  <si>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</si>
  <si>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</si>
  <si>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</si>
  <si>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</si>
  <si>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</si>
  <si>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</si>
  <si>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</si>
  <si>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</si>
  <si>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</si>
  <si>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</si>
  <si>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</si>
  <si>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</si>
  <si>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</si>
  <si>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</si>
  <si>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</si>
  <si>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</si>
  <si>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</si>
  <si>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</si>
  <si>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</si>
  <si>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</si>
  <si>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</si>
  <si>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</si>
  <si>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</si>
  <si>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</si>
  <si>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</si>
  <si>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</si>
  <si>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</si>
  <si>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</si>
  <si>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</si>
  <si>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</si>
  <si>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</si>
  <si>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</si>
  <si>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</si>
  <si>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</si>
  <si>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</si>
  <si>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</si>
  <si>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</si>
  <si>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</si>
  <si>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</si>
  <si>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</si>
  <si>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</si>
  <si>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</si>
  <si>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</si>
  <si>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</si>
  <si>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</si>
  <si>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</si>
  <si>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</si>
  <si>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</si>
  <si>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</si>
  <si>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</si>
  <si>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</si>
  <si>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</si>
  <si>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</si>
  <si>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</si>
  <si>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</si>
  <si>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</si>
  <si>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</si>
  <si>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</si>
  <si>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</si>
  <si>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</si>
  <si>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</si>
  <si>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</si>
  <si>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</si>
  <si>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</si>
  <si>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</si>
  <si>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</si>
  <si>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</si>
  <si>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</si>
  <si>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</si>
  <si>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</si>
  <si>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</si>
  <si>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</si>
  <si>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</si>
  <si>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</si>
  <si>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</si>
  <si>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</si>
  <si>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</si>
  <si>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</si>
  <si>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</si>
  <si>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</si>
  <si>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</si>
  <si>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</si>
  <si>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</si>
  <si>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</si>
  <si>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</si>
  <si>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</si>
  <si>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</si>
  <si>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</si>
  <si>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</si>
  <si>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</si>
  <si>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</si>
  <si>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</si>
  <si>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</si>
  <si>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</si>
  <si>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</si>
  <si>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</si>
  <si>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</si>
  <si>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</si>
  <si>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</si>
  <si>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</si>
  <si>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</si>
  <si>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</si>
  <si>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</si>
  <si>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</si>
  <si>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</si>
  <si>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</si>
  <si>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</si>
  <si>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</si>
  <si>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</si>
  <si>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</si>
  <si>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</si>
  <si>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</si>
  <si>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</si>
  <si>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</si>
  <si>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</si>
  <si>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</si>
  <si>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</si>
  <si>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</si>
  <si>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</si>
  <si>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</si>
  <si>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</si>
  <si>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</si>
  <si>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</si>
  <si>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</si>
  <si>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</si>
  <si>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</si>
  <si>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</si>
  <si>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</si>
  <si>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</si>
  <si>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</si>
  <si>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</si>
  <si>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</si>
  <si>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</si>
  <si>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</si>
  <si>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</si>
  <si>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</si>
  <si>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</si>
  <si>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</si>
  <si>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</si>
  <si>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</si>
  <si>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</si>
  <si>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</si>
  <si>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</si>
  <si>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</si>
  <si>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</si>
  <si>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</si>
  <si>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</si>
  <si>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</si>
  <si>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</si>
  <si>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</si>
  <si>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</si>
  <si>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</si>
  <si>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</si>
  <si>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</si>
  <si>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</si>
  <si>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</si>
  <si>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</si>
  <si>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</si>
  <si>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</si>
  <si>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</si>
  <si>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</si>
  <si>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</si>
  <si>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</si>
  <si>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</si>
  <si>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</si>
  <si>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</si>
  <si>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</si>
  <si>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</si>
  <si>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</si>
  <si>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</si>
  <si>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</si>
  <si>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</si>
  <si>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</si>
  <si>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</si>
  <si>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</si>
  <si>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</si>
  <si>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</si>
  <si>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</si>
  <si>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</si>
  <si>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</si>
  <si>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</si>
  <si>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</si>
  <si>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</si>
  <si>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</si>
  <si>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</si>
  <si>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</si>
  <si>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</si>
  <si>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</si>
  <si>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</si>
  <si>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</si>
  <si>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</si>
  <si>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</si>
  <si>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</si>
  <si>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</si>
  <si>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</si>
  <si>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</si>
  <si>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</si>
  <si>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</si>
  <si>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</si>
  <si>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</si>
  <si>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</si>
  <si>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</si>
  <si>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</si>
  <si>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</si>
  <si>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</si>
  <si>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</si>
  <si>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</si>
  <si>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</si>
  <si>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</si>
  <si>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</si>
  <si>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</si>
  <si>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</si>
  <si>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</si>
  <si>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</si>
  <si>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</si>
  <si>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</si>
  <si>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</si>
  <si>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</si>
  <si>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</si>
  <si>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</si>
  <si>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</si>
  <si>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</si>
  <si>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</si>
  <si>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</si>
  <si>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</si>
  <si>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</si>
  <si>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</si>
  <si>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</si>
  <si>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</si>
  <si>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</si>
  <si>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</si>
  <si>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</si>
  <si>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</si>
  <si>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</si>
  <si>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</si>
  <si>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</si>
  <si>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</si>
  <si>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</si>
  <si>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</si>
  <si>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</si>
  <si>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</si>
  <si>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</si>
  <si>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</si>
  <si>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</si>
  <si>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</si>
  <si>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</si>
  <si>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</si>
  <si>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</si>
  <si>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</si>
  <si>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</si>
  <si>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</si>
  <si>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</si>
  <si>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</si>
  <si>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</si>
  <si>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</si>
  <si>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</si>
  <si>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</si>
  <si>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</si>
  <si>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</si>
  <si>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</si>
  <si>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</si>
  <si>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</si>
  <si>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</si>
  <si>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</si>
  <si>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</si>
  <si>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</si>
  <si>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</si>
  <si>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</si>
  <si>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</si>
  <si>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</si>
  <si>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</si>
  <si>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</si>
  <si>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</si>
  <si>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</si>
  <si>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</si>
  <si>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</si>
  <si>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</si>
  <si>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</si>
  <si>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</si>
  <si>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</si>
  <si>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</si>
  <si>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</si>
  <si>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</si>
  <si>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</si>
  <si>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</si>
  <si>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</si>
  <si>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</si>
  <si>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</si>
  <si>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</si>
  <si>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</si>
  <si>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</si>
  <si>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</si>
  <si>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</si>
  <si>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</si>
  <si>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</si>
  <si>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</si>
  <si>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</si>
  <si>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</si>
  <si>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</si>
  <si>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</si>
  <si>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</si>
  <si>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</si>
  <si>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</si>
  <si>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</si>
  <si>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</si>
  <si>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</si>
  <si>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</si>
  <si>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</si>
  <si>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</si>
  <si>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</si>
  <si>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</si>
  <si>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</si>
  <si>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</si>
  <si>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</si>
  <si>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</si>
  <si>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</si>
  <si>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</si>
  <si>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</si>
  <si>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</si>
  <si>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</si>
  <si>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</si>
  <si>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</si>
  <si>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</si>
  <si>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</si>
  <si>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</si>
  <si>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</si>
  <si>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</si>
  <si>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</si>
  <si>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</si>
  <si>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</si>
  <si>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</si>
  <si>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</si>
  <si>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</si>
  <si>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</si>
  <si>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</si>
  <si>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</si>
  <si>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</si>
  <si>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</si>
  <si>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</si>
  <si>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</si>
  <si>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</si>
  <si>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</si>
  <si>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</si>
  <si>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</si>
  <si>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</si>
  <si>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</si>
  <si>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</si>
  <si>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</si>
  <si>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</si>
  <si>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</si>
  <si>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</si>
  <si>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</si>
  <si>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</si>
  <si>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</si>
  <si>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</si>
  <si>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</si>
  <si>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</si>
  <si>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</si>
  <si>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</si>
  <si>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</si>
  <si>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</si>
  <si>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</si>
  <si>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</si>
  <si>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</si>
  <si>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</si>
  <si>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</si>
  <si>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</si>
  <si>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</si>
  <si>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</si>
  <si>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</si>
  <si>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</si>
  <si>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</si>
  <si>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</si>
  <si>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</si>
  <si>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</si>
  <si>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</si>
  <si>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</si>
  <si>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</si>
  <si>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</si>
  <si>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</si>
  <si>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</si>
  <si>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</si>
  <si>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</si>
  <si>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</si>
  <si>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</si>
  <si>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</si>
  <si>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</si>
  <si>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</si>
  <si>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</si>
  <si>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</si>
  <si>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</si>
  <si>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</si>
  <si>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</si>
  <si>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</si>
  <si>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</si>
  <si>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</si>
  <si>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</si>
  <si>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</si>
  <si>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</si>
  <si>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</si>
  <si>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</si>
  <si>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</si>
  <si>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</si>
  <si>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</si>
  <si>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</si>
  <si>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</si>
  <si>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</si>
  <si>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</si>
  <si>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</si>
  <si>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</si>
  <si>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</si>
  <si>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</si>
  <si>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</si>
  <si>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</si>
  <si>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</si>
  <si>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</si>
  <si>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</si>
  <si>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</si>
  <si>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</si>
  <si>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</si>
  <si>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</si>
  <si>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</si>
  <si>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</si>
  <si>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</si>
  <si>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</si>
  <si>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</si>
  <si>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</si>
  <si>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</si>
  <si>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</si>
  <si>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</si>
  <si>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</si>
  <si>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</si>
  <si>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</si>
  <si>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</si>
  <si>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</si>
  <si>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</si>
  <si>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</si>
  <si>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</si>
  <si>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</si>
  <si>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</si>
  <si>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</si>
  <si>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</si>
  <si>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</si>
  <si>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</si>
  <si>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</si>
  <si>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</si>
  <si>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</si>
  <si>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</si>
  <si>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</si>
  <si>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</si>
  <si>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</si>
  <si>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</si>
  <si>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</si>
  <si>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</si>
  <si>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</si>
  <si>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</si>
  <si>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</si>
  <si>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</si>
  <si>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</si>
  <si>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</si>
  <si>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</si>
  <si>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</si>
  <si>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</si>
  <si>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</si>
  <si>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</si>
  <si>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</si>
  <si>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</si>
  <si>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</si>
  <si>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</si>
  <si>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</si>
  <si>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</si>
  <si>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</si>
  <si>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</si>
  <si>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</si>
  <si>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</si>
  <si>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</si>
  <si>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</si>
  <si>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</si>
  <si>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</si>
  <si>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</si>
  <si>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</si>
  <si>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</si>
  <si>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</si>
  <si>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</si>
  <si>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</si>
  <si>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</si>
  <si>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</si>
  <si>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</si>
  <si>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</si>
  <si>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</si>
  <si>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</si>
  <si>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</si>
  <si>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</si>
  <si>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</si>
  <si>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</si>
  <si>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</si>
  <si>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</si>
  <si>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</si>
  <si>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</si>
  <si>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</si>
  <si>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</si>
  <si>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</si>
  <si>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</si>
  <si>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</si>
  <si>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</si>
  <si>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</si>
  <si>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</si>
  <si>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</si>
  <si>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</si>
  <si>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</si>
  <si>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</si>
  <si>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</si>
  <si>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</si>
  <si>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</si>
  <si>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</si>
  <si>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</si>
  <si>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</si>
  <si>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</si>
  <si>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</si>
  <si>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</si>
  <si>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</si>
  <si>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</si>
  <si>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</si>
  <si>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</si>
  <si>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</si>
  <si>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</si>
  <si>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</si>
  <si>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</si>
  <si>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</si>
  <si>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</si>
  <si>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</si>
  <si>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</si>
  <si>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</si>
  <si>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</si>
  <si>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</si>
  <si>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</si>
  <si>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</si>
  <si>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</si>
  <si>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</si>
  <si>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</si>
  <si>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</si>
  <si>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</si>
  <si>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</si>
  <si>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</si>
  <si>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</si>
  <si>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</si>
  <si>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</si>
  <si>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</si>
  <si>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</si>
  <si>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</si>
  <si>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</si>
  <si>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</si>
  <si>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</si>
  <si>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</si>
  <si>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</si>
  <si>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</si>
  <si>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</si>
  <si>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</si>
  <si>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</si>
  <si>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</si>
  <si>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</si>
  <si>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</si>
  <si>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</si>
  <si>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</si>
  <si>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</si>
  <si>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</si>
  <si>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</si>
  <si>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</si>
  <si>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</si>
  <si>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</si>
  <si>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</si>
  <si>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</si>
  <si>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</si>
  <si>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</si>
  <si>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</si>
  <si>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</si>
  <si>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</si>
  <si>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</si>
  <si>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</si>
  <si>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</si>
  <si>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</si>
  <si>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</si>
  <si>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</si>
  <si>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</si>
  <si>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</si>
  <si>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</si>
  <si>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</si>
  <si>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</si>
  <si>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</si>
  <si>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</si>
  <si>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</si>
  <si>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</si>
  <si>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</si>
  <si>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</si>
  <si>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</si>
  <si>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</si>
  <si>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</si>
  <si>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</si>
  <si>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</si>
  <si>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</si>
  <si>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</si>
  <si>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</si>
  <si>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</si>
  <si>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</si>
  <si>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</si>
  <si>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</si>
  <si>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</si>
  <si>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</si>
  <si>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</si>
  <si>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</si>
  <si>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</si>
  <si>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</si>
  <si>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</si>
  <si>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</si>
  <si>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</si>
  <si>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</si>
  <si>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</si>
  <si>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</si>
  <si>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</si>
  <si>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</si>
  <si>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</si>
  <si>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</si>
  <si>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</si>
  <si>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</si>
  <si>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</si>
  <si>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</si>
  <si>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</si>
  <si>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</si>
  <si>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</si>
  <si>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</si>
  <si>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</si>
  <si>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</si>
  <si>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</si>
  <si>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</si>
  <si>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</si>
  <si>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</si>
  <si>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</si>
  <si>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</si>
  <si>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</si>
  <si>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</si>
  <si>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</si>
  <si>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</si>
  <si>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</si>
  <si>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</si>
  <si>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</si>
  <si>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</si>
  <si>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</si>
  <si>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</si>
  <si>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</si>
  <si>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</si>
  <si>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</si>
  <si>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</si>
  <si>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</si>
  <si>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</si>
  <si>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</si>
  <si>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</si>
  <si>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</si>
  <si>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</si>
  <si>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</si>
  <si>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</si>
  <si>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</si>
  <si>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</si>
  <si>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</si>
  <si>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</si>
  <si>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</si>
  <si>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</si>
  <si>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</si>
  <si>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</si>
  <si>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</si>
  <si>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</si>
  <si>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</si>
  <si>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</si>
  <si>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</si>
  <si>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</si>
  <si>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</si>
  <si>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</si>
  <si>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</si>
  <si>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</si>
  <si>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</si>
  <si>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</si>
  <si>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</si>
  <si>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</si>
  <si>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</si>
  <si>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</si>
  <si>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</si>
  <si>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</si>
  <si>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</si>
  <si>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</si>
  <si>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</si>
  <si>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</si>
  <si>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</si>
  <si>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</si>
  <si>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</si>
  <si>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</si>
  <si>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</si>
  <si>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</si>
  <si>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</si>
  <si>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</si>
  <si>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</si>
  <si>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</si>
  <si>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</si>
  <si>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</si>
  <si>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</si>
  <si>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</si>
  <si>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</si>
  <si>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</si>
  <si>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</si>
  <si>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</si>
  <si>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</si>
  <si>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</si>
  <si>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</si>
  <si>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</si>
  <si>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</si>
  <si>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</si>
  <si>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</si>
  <si>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</si>
  <si>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</si>
  <si>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</si>
  <si>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</si>
  <si>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</si>
  <si>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</si>
  <si>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</si>
  <si>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</si>
  <si>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</si>
  <si>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</si>
  <si>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</si>
  <si>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</si>
  <si>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</si>
  <si>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</si>
  <si>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</si>
  <si>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</si>
  <si>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</si>
  <si>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</si>
  <si>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</si>
  <si>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</si>
  <si>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</si>
  <si>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</si>
  <si>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</si>
  <si>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</si>
  <si>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</si>
  <si>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</si>
  <si>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</si>
  <si>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</si>
  <si>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</si>
  <si>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</si>
  <si>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</si>
  <si>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</si>
  <si>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</si>
  <si>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</si>
  <si>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</si>
  <si>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</si>
  <si>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</si>
  <si>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</si>
  <si>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</si>
  <si>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</si>
  <si>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</si>
  <si>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</si>
  <si>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</si>
  <si>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</si>
  <si>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</si>
  <si>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</si>
  <si>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</si>
  <si>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</si>
  <si>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</si>
  <si>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</si>
  <si>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</si>
  <si>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</si>
  <si>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</si>
  <si>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</si>
  <si>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</si>
  <si>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</si>
  <si>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</si>
  <si>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</si>
  <si>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</si>
  <si>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</si>
  <si>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</si>
  <si>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</si>
  <si>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</si>
  <si>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</si>
  <si>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</si>
  <si>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</si>
  <si>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</si>
  <si>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</si>
  <si>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</si>
  <si>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</si>
  <si>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</si>
  <si>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</si>
  <si>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</si>
  <si>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</si>
  <si>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</si>
  <si>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</si>
  <si>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</si>
  <si>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</si>
  <si>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</si>
  <si>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</si>
  <si>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</si>
  <si>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</si>
  <si>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</si>
  <si>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</si>
  <si>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</si>
  <si>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</si>
  <si>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</si>
  <si>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</si>
  <si>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</si>
  <si>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</si>
  <si>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</si>
  <si>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</si>
  <si>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</si>
  <si>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</si>
  <si>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</si>
  <si>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</si>
  <si>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</si>
  <si>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</si>
  <si>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</si>
  <si>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</si>
  <si>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</si>
  <si>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</si>
  <si>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</si>
  <si>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</si>
  <si>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</si>
  <si>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</si>
  <si>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</si>
  <si>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</si>
  <si>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</si>
  <si>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</si>
  <si>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</si>
  <si>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</si>
  <si>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</si>
  <si>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</si>
  <si>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</si>
  <si>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</si>
  <si>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</si>
  <si>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</si>
  <si>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</si>
  <si>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</si>
  <si>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</si>
  <si>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</si>
  <si>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</si>
  <si>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</si>
  <si>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</si>
  <si>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</si>
  <si>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</si>
  <si>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</si>
  <si>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</si>
  <si>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</si>
  <si>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</si>
  <si>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</si>
  <si>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</si>
  <si>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</si>
  <si>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</si>
  <si>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</si>
  <si>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</si>
  <si>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</si>
  <si>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</si>
  <si>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</si>
  <si>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</si>
  <si>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</si>
  <si>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</si>
  <si>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</si>
  <si>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</si>
  <si>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</si>
  <si>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</si>
  <si>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</si>
  <si>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</si>
  <si>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</si>
  <si>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</si>
  <si>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</si>
  <si>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</si>
  <si>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</si>
  <si>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</si>
  <si>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</si>
  <si>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</si>
  <si>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</si>
  <si>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</si>
  <si>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</si>
  <si>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</si>
  <si>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</si>
  <si>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</si>
  <si>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</si>
  <si>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</si>
  <si>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</si>
  <si>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</si>
  <si>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</si>
  <si>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</si>
  <si>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</si>
  <si>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</si>
  <si>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</si>
  <si>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</si>
  <si>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</si>
  <si>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</si>
  <si>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</si>
  <si>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</si>
  <si>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</si>
  <si>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</si>
  <si>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</si>
  <si>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</si>
  <si>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</si>
  <si>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</si>
  <si>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</si>
  <si>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</si>
  <si>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</si>
  <si>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</si>
  <si>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</si>
  <si>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</si>
  <si>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</si>
  <si>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</si>
  <si>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</si>
  <si>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</si>
  <si>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</si>
  <si>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</si>
  <si>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</si>
  <si>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</si>
  <si>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</si>
  <si>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</si>
  <si>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</si>
  <si>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</si>
  <si>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</si>
  <si>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</si>
  <si>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</si>
  <si>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</si>
  <si>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</si>
  <si>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</si>
  <si>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</si>
  <si>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</si>
  <si>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</si>
  <si>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</si>
  <si>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</si>
  <si>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</si>
  <si>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</si>
  <si>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</si>
  <si>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</si>
  <si>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</si>
  <si>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</si>
  <si>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</si>
  <si>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</si>
  <si>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</si>
  <si>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</si>
  <si>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</si>
  <si>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</si>
  <si>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</si>
  <si>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</si>
  <si>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</si>
  <si>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</si>
  <si>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</si>
  <si>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</si>
  <si>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</si>
  <si>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</si>
  <si>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</si>
  <si>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</si>
  <si>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</si>
  <si>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</si>
  <si>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</si>
  <si>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</si>
  <si>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</si>
  <si>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</si>
  <si>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</si>
  <si>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</si>
  <si>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</si>
  <si>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</si>
  <si>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</si>
  <si>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</si>
  <si>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</si>
  <si>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</si>
  <si>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</si>
  <si>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</si>
  <si>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</si>
  <si>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</si>
  <si>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</si>
  <si>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</si>
  <si>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</si>
  <si>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</si>
  <si>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</si>
  <si>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</si>
  <si>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</si>
  <si>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</si>
  <si>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</si>
  <si>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</si>
  <si>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</si>
  <si>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</si>
  <si>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</si>
  <si>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</si>
  <si>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</si>
  <si>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</si>
  <si>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</si>
  <si>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</si>
  <si>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</si>
  <si>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</si>
  <si>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</si>
  <si>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</si>
  <si>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</si>
  <si>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</si>
  <si>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</si>
  <si>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</si>
  <si>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</si>
  <si>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</si>
  <si>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</si>
  <si>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</si>
  <si>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</si>
  <si>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</si>
  <si>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</si>
  <si>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</si>
  <si>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</si>
  <si>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</si>
  <si>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</si>
  <si>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</si>
  <si>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</si>
  <si>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</si>
  <si>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</si>
  <si>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</si>
  <si>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</si>
  <si>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</si>
  <si>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</si>
  <si>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</si>
  <si>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</si>
  <si>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</si>
  <si>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</si>
  <si>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</si>
  <si>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</si>
  <si>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</si>
  <si>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</si>
  <si>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</si>
  <si>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</si>
  <si>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</si>
  <si>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</si>
  <si>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</si>
  <si>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</si>
  <si>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</si>
  <si>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</si>
  <si>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</si>
  <si>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</si>
  <si>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</si>
  <si>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</si>
  <si>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</si>
  <si>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</si>
  <si>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</si>
  <si>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</si>
  <si>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</si>
  <si>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</si>
  <si>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</si>
  <si>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</si>
  <si>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</si>
  <si>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</si>
  <si>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</si>
  <si>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</si>
  <si>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</si>
  <si>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</si>
  <si>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</si>
  <si>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</si>
  <si>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</si>
  <si>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</si>
  <si>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</si>
  <si>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</si>
  <si>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</si>
  <si>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</si>
  <si>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</si>
  <si>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</si>
  <si>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</si>
  <si>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</si>
  <si>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</si>
  <si>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</si>
  <si>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</si>
  <si>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</si>
  <si>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</si>
  <si>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</si>
  <si>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</si>
  <si>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</si>
  <si>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</si>
  <si>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</si>
  <si>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</si>
  <si>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</si>
  <si>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</si>
  <si>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</si>
  <si>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</si>
  <si>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</si>
  <si>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</si>
  <si>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</si>
  <si>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</si>
  <si>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</si>
  <si>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</si>
  <si>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</si>
  <si>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</si>
  <si>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</si>
  <si>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</si>
  <si>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</si>
  <si>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</si>
  <si>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</si>
  <si>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</si>
  <si>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</si>
  <si>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</si>
  <si>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</si>
  <si>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</si>
  <si>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</si>
  <si>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</si>
  <si>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</si>
  <si>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</si>
  <si>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</si>
  <si>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</si>
  <si>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</si>
  <si>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</si>
  <si>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</si>
  <si>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</si>
  <si>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</si>
  <si>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</si>
  <si>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</si>
  <si>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</si>
  <si>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</si>
  <si>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</si>
  <si>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</si>
  <si>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</si>
  <si>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</si>
  <si>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</si>
  <si>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</si>
  <si>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</si>
  <si>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</si>
  <si>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</si>
  <si>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</si>
  <si>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</si>
  <si>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</si>
  <si>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</si>
  <si>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</si>
  <si>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</si>
  <si>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</si>
  <si>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</si>
  <si>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</si>
  <si>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</si>
  <si>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</si>
  <si>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</si>
  <si>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</si>
  <si>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</si>
  <si>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</si>
  <si>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</si>
  <si>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</si>
  <si>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</si>
  <si>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</si>
  <si>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</si>
  <si>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</si>
  <si>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</si>
  <si>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</si>
  <si>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</si>
  <si>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</si>
  <si>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</si>
  <si>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</si>
  <si>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</si>
  <si>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</si>
  <si>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</si>
  <si>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</si>
  <si>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</si>
  <si>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</si>
  <si>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</si>
  <si>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</si>
  <si>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</si>
  <si>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</si>
  <si>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</si>
  <si>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</si>
  <si>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</si>
  <si>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</si>
  <si>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</si>
  <si>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</si>
  <si>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</si>
  <si>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</si>
  <si>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</si>
  <si>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</si>
  <si>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</si>
  <si>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</si>
  <si>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</si>
  <si>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</si>
  <si>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</si>
  <si>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</si>
  <si>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</si>
  <si>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</si>
  <si>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</si>
  <si>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</si>
  <si>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</si>
  <si>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</si>
  <si>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</si>
  <si>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</si>
  <si>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</si>
  <si>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</si>
  <si>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</si>
  <si>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</si>
  <si>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</si>
  <si>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</si>
  <si>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</si>
  <si>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</si>
  <si>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</si>
  <si>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</si>
  <si>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</si>
  <si>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</si>
  <si>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</si>
  <si>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</si>
  <si>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</si>
  <si>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</si>
  <si>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</si>
  <si>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</si>
  <si>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</si>
  <si>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</si>
  <si>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</si>
  <si>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</si>
  <si>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</si>
  <si>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</si>
  <si>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</si>
  <si>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</si>
  <si>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</si>
  <si>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</si>
  <si>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</si>
  <si>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</si>
  <si>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</si>
  <si>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</si>
  <si>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</si>
  <si>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</si>
  <si>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</si>
  <si>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</si>
  <si>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</si>
  <si>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</si>
  <si>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</si>
  <si>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</si>
  <si>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</si>
  <si>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</si>
  <si>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</si>
  <si>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</si>
  <si>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</si>
  <si>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</si>
  <si>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</si>
  <si>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</si>
  <si>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</si>
  <si>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</si>
  <si>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</si>
  <si>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</si>
  <si>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</si>
  <si>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</si>
  <si>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</si>
  <si>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</si>
  <si>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</si>
  <si>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</si>
  <si>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</si>
  <si>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</si>
  <si>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</si>
  <si>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</si>
  <si>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</si>
  <si>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</si>
  <si>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</si>
  <si>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</si>
  <si>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</si>
  <si>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</si>
  <si>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</si>
  <si>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</si>
  <si>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</si>
  <si>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</si>
  <si>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</si>
  <si>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</si>
  <si>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</si>
  <si>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</si>
  <si>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</si>
  <si>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</si>
  <si>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</si>
  <si>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</si>
  <si>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</si>
  <si>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</si>
  <si>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</si>
  <si>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</si>
  <si>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</si>
  <si>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</si>
  <si>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</si>
  <si>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</si>
  <si>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</si>
  <si>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</si>
  <si>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</si>
  <si>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</si>
  <si>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</si>
  <si>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</si>
  <si>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</si>
  <si>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</si>
  <si>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</si>
  <si>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</si>
  <si>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</si>
  <si>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</si>
  <si>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</si>
  <si>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</si>
  <si>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</si>
  <si>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</si>
  <si>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</si>
  <si>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</si>
  <si>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</si>
  <si>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</si>
  <si>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</si>
  <si>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</si>
  <si>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</si>
  <si>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</si>
  <si>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</si>
  <si>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</si>
  <si>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</si>
  <si>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</si>
  <si>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</si>
  <si>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</si>
  <si>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</si>
  <si>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</si>
  <si>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</si>
  <si>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</si>
  <si>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</si>
  <si>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</si>
  <si>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</si>
  <si>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</si>
  <si>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</si>
  <si>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</si>
  <si>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</si>
  <si>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</si>
  <si>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</si>
  <si>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</si>
  <si>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</si>
  <si>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</si>
  <si>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</si>
  <si>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</si>
  <si>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</si>
  <si>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</si>
  <si>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</si>
  <si>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</si>
  <si>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</si>
  <si>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</si>
  <si>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</si>
  <si>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</si>
  <si>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</si>
  <si>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</si>
  <si>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</si>
  <si>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</si>
  <si>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</si>
  <si>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</si>
  <si>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</si>
  <si>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</si>
  <si>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</si>
  <si>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</si>
  <si>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</si>
  <si>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</si>
  <si>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</si>
  <si>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</si>
  <si>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</si>
  <si>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</si>
  <si>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</si>
  <si>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</si>
  <si>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</si>
  <si>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</si>
  <si>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</si>
  <si>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</si>
  <si>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</si>
  <si>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</si>
  <si>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</si>
  <si>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</si>
  <si>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</si>
  <si>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</si>
  <si>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</si>
  <si>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</si>
  <si>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</si>
  <si>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</si>
  <si>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</si>
  <si>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</si>
  <si>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</si>
  <si>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</si>
  <si>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</si>
  <si>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</si>
  <si>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</si>
  <si>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</si>
  <si>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</si>
  <si>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</si>
  <si>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</si>
  <si>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</si>
  <si>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</si>
  <si>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</si>
  <si>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</si>
  <si>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</si>
  <si>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</si>
  <si>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</si>
  <si>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</si>
  <si>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</si>
  <si>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</si>
  <si>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</si>
  <si>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</si>
  <si>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</si>
  <si>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</si>
  <si>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</si>
  <si>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</si>
  <si>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</si>
  <si>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</si>
  <si>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</si>
  <si>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</si>
  <si>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</si>
  <si>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</si>
  <si>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</si>
  <si>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</si>
  <si>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</si>
  <si>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</si>
  <si>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</si>
  <si>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</si>
  <si>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</si>
  <si>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</si>
  <si>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</si>
  <si>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</si>
  <si>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</si>
  <si>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</si>
  <si>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</si>
  <si>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</si>
  <si>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</si>
  <si>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</si>
  <si>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</si>
  <si>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</si>
  <si>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</si>
  <si>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</si>
  <si>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</si>
  <si>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</si>
  <si>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</si>
  <si>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</si>
  <si>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</si>
  <si>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</si>
  <si>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</si>
  <si>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</si>
  <si>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</si>
  <si>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</si>
  <si>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</si>
  <si>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</si>
  <si>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</si>
  <si>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</si>
  <si>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</si>
  <si>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</si>
  <si>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</si>
  <si>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</si>
  <si>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</si>
  <si>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</si>
  <si>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</si>
  <si>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</si>
  <si>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</si>
  <si>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</si>
  <si>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</si>
  <si>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</si>
  <si>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</si>
  <si>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</si>
  <si>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</si>
  <si>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</si>
  <si>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</si>
  <si>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</si>
  <si>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</si>
  <si>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</si>
  <si>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</si>
  <si>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</si>
  <si>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</si>
  <si>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</si>
  <si>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</si>
  <si>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</si>
  <si>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</si>
  <si>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</si>
  <si>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</si>
  <si>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</si>
  <si>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</si>
  <si>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</si>
  <si>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</si>
  <si>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</si>
  <si>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</si>
  <si>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</si>
  <si>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</si>
  <si>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</si>
  <si>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</si>
  <si>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</si>
  <si>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</si>
  <si>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</si>
  <si>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</si>
  <si>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</si>
  <si>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</si>
  <si>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</si>
  <si>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</si>
  <si>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</si>
  <si>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</si>
  <si>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</si>
  <si>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</si>
  <si>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</si>
  <si>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</si>
  <si>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</si>
  <si>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</si>
  <si>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</si>
  <si>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</si>
  <si>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</si>
  <si>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</si>
  <si>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</si>
  <si>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</si>
  <si>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</si>
  <si>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</si>
  <si>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</si>
  <si>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</si>
  <si>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</si>
  <si>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</si>
  <si>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</si>
  <si>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</si>
  <si>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</si>
  <si>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</si>
  <si>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</si>
  <si>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</si>
  <si>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</si>
  <si>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</si>
  <si>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</si>
  <si>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</si>
  <si>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</si>
  <si>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</si>
  <si>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</si>
  <si>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</si>
  <si>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</si>
  <si>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</si>
  <si>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</si>
  <si>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</si>
  <si>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</si>
  <si>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</si>
  <si>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</si>
  <si>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</si>
  <si>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</si>
  <si>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</si>
  <si>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</si>
  <si>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</si>
  <si>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</si>
  <si>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</si>
  <si>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</si>
  <si>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</si>
  <si>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</si>
  <si>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</si>
  <si>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</si>
  <si>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</si>
  <si>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</si>
  <si>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</si>
  <si>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</si>
  <si>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</si>
  <si>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</si>
  <si>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</si>
  <si>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</si>
  <si>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</si>
  <si>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</si>
  <si>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</si>
  <si>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</si>
  <si>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</si>
  <si>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</si>
  <si>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</si>
  <si>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</si>
  <si>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</si>
  <si>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</si>
  <si>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</si>
  <si>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</si>
  <si>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</si>
  <si>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</si>
  <si>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</si>
  <si>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</si>
  <si>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</si>
  <si>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</si>
  <si>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</si>
  <si>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</si>
  <si>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</si>
  <si>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</si>
  <si>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</si>
  <si>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</si>
  <si>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</si>
  <si>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</si>
  <si>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</si>
  <si>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</si>
  <si>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</si>
  <si>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</si>
  <si>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</si>
  <si>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</si>
  <si>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</si>
  <si>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</si>
  <si>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</si>
  <si>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</si>
  <si>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</si>
  <si>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</si>
  <si>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</si>
  <si>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</si>
  <si>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</si>
  <si>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</si>
  <si>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</si>
  <si>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</si>
  <si>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</si>
  <si>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</si>
  <si>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</si>
  <si>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</si>
  <si>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</si>
  <si>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</si>
  <si>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</si>
  <si>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</si>
  <si>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</si>
  <si>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</si>
  <si>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</si>
  <si>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</si>
  <si>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</si>
  <si>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</si>
  <si>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</si>
  <si>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</si>
  <si>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</si>
  <si>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</si>
  <si>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</si>
  <si>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</si>
  <si>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</si>
  <si>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</si>
  <si>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</si>
  <si>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</si>
  <si>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</si>
  <si>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</si>
  <si>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</si>
  <si>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</si>
  <si>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</si>
  <si>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</si>
  <si>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</si>
  <si>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</si>
  <si>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</si>
  <si>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</si>
  <si>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</si>
  <si>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</si>
  <si>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</si>
  <si>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</si>
  <si>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</si>
  <si>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</si>
  <si>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</si>
  <si>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</si>
  <si>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</si>
  <si>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</si>
  <si>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</si>
  <si>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</si>
  <si>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</si>
  <si>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</si>
  <si>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</si>
  <si>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</si>
  <si>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</si>
  <si>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</si>
  <si>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</si>
  <si>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</si>
  <si>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</si>
  <si>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</si>
  <si>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</si>
  <si>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</si>
  <si>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</si>
  <si>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</si>
  <si>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</si>
  <si>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</si>
  <si>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</si>
  <si>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</si>
  <si>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</si>
  <si>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</si>
  <si>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</si>
  <si>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</si>
  <si>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</si>
  <si>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</si>
  <si>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</si>
  <si>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</si>
  <si>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</si>
  <si>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</si>
  <si>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</si>
  <si>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</si>
  <si>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</si>
  <si>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</si>
  <si>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</si>
  <si>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</si>
  <si>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</si>
  <si>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</si>
  <si>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</si>
  <si>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</si>
  <si>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</si>
  <si>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</si>
  <si>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</si>
  <si>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</si>
  <si>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</si>
  <si>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</si>
  <si>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</si>
  <si>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</si>
  <si>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</si>
  <si>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</si>
  <si>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</si>
  <si>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</si>
  <si>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</si>
  <si>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</si>
  <si>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</si>
  <si>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</si>
  <si>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</si>
  <si>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</si>
  <si>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</si>
  <si>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</si>
  <si>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</si>
  <si>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</si>
  <si>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</si>
  <si>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</si>
  <si>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</si>
  <si>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</si>
  <si>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</si>
  <si>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</si>
  <si>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</si>
  <si>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</si>
  <si>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</si>
  <si>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</si>
  <si>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</si>
  <si>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</si>
  <si>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</si>
  <si>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</si>
  <si>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</si>
  <si>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</si>
  <si>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</si>
  <si>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</si>
  <si>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</si>
  <si>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</si>
  <si>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</si>
  <si>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</si>
  <si>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</si>
  <si>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</si>
  <si>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</si>
  <si>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</si>
  <si>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</si>
  <si>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</si>
  <si>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</si>
  <si>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</si>
  <si>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</si>
  <si>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</si>
  <si>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</si>
  <si>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</si>
  <si>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</si>
  <si>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</si>
  <si>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</si>
  <si>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</si>
  <si>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</si>
  <si>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</si>
  <si>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</si>
  <si>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</si>
  <si>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</si>
  <si>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</si>
  <si>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</si>
  <si>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</si>
  <si>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</si>
  <si>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</si>
  <si>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</si>
  <si>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</si>
  <si>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</si>
  <si>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</si>
  <si>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</si>
  <si>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</si>
  <si>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</si>
  <si>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</si>
  <si>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</si>
  <si>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</si>
  <si>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</si>
  <si>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</si>
  <si>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</si>
  <si>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</si>
  <si>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</si>
  <si>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</si>
  <si>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</si>
  <si>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</si>
  <si>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</si>
  <si>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</si>
  <si>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</si>
  <si>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</si>
  <si>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</si>
  <si>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</si>
  <si>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</si>
  <si>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</si>
  <si>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</si>
  <si>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</si>
  <si>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</si>
  <si>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</si>
  <si>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</si>
  <si>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</si>
  <si>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</si>
  <si>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</si>
  <si>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</si>
  <si>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</si>
  <si>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</si>
  <si>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</si>
  <si>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</si>
  <si>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</si>
  <si>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</si>
  <si>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</si>
  <si>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</si>
  <si>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</si>
  <si>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</si>
  <si>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</si>
  <si>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</si>
  <si>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</si>
  <si>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</si>
  <si>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</si>
  <si>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</si>
  <si>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</si>
  <si>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</si>
  <si>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</si>
  <si>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</si>
  <si>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</si>
  <si>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</si>
  <si>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</si>
  <si>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</si>
  <si>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</si>
  <si>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</si>
  <si>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</si>
  <si>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</si>
  <si>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</si>
  <si>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</si>
  <si>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</si>
  <si>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</si>
  <si>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</si>
  <si>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</si>
  <si>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</si>
  <si>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</si>
  <si>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</si>
  <si>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</si>
  <si>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</si>
  <si>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</si>
  <si>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</si>
  <si>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</si>
  <si>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</si>
  <si>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</si>
  <si>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</si>
  <si>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</si>
  <si>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</si>
  <si>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</si>
  <si>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</si>
  <si>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</si>
  <si>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</si>
  <si>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</si>
  <si>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</si>
  <si>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</si>
  <si>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</si>
  <si>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</si>
  <si>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</si>
  <si>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</si>
  <si>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</si>
  <si>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</si>
  <si>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</si>
  <si>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</si>
  <si>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</si>
  <si>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</si>
  <si>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</si>
  <si>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</si>
  <si>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</si>
  <si>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</si>
  <si>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</si>
  <si>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</si>
  <si>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</si>
  <si>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</si>
  <si>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</si>
  <si>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</si>
  <si>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</si>
  <si>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</si>
  <si>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</si>
  <si>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</si>
  <si>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</si>
  <si>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</si>
  <si>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</si>
  <si>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</si>
  <si>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</si>
  <si>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</si>
  <si>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</si>
  <si>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</si>
  <si>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</si>
  <si>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</si>
  <si>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</si>
  <si>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</si>
  <si>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</si>
  <si>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</si>
  <si>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</si>
  <si>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</si>
  <si>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</si>
  <si>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</si>
  <si>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</si>
  <si>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</si>
  <si>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</si>
  <si>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</si>
  <si>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</si>
  <si>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</si>
  <si>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</si>
  <si>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</si>
  <si>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</si>
  <si>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</si>
  <si>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</si>
  <si>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</si>
  <si>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</si>
  <si>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</si>
  <si>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</si>
  <si>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</si>
  <si>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</si>
  <si>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</si>
  <si>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</si>
  <si>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</si>
  <si>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</si>
  <si>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</si>
  <si>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</si>
  <si>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</si>
  <si>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</si>
  <si>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</si>
  <si>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</si>
  <si>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</si>
  <si>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</si>
  <si>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</si>
  <si>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</si>
  <si>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</si>
  <si>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</si>
  <si>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</si>
  <si>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</si>
  <si>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</si>
  <si>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</si>
  <si>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</si>
  <si>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</si>
  <si>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</si>
  <si>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</si>
  <si>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</si>
  <si>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</si>
  <si>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</si>
  <si>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</si>
  <si>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</si>
  <si>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</si>
  <si>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</si>
  <si>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</si>
  <si>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</si>
  <si>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</si>
  <si>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</si>
  <si>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</si>
  <si>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</si>
  <si>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</si>
  <si>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</si>
  <si>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</si>
  <si>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</si>
  <si>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</si>
  <si>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</si>
  <si>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</si>
  <si>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</si>
  <si>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</si>
  <si>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</si>
  <si>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</si>
  <si>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</si>
  <si>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</si>
  <si>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</si>
  <si>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</si>
  <si>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</si>
  <si>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</si>
  <si>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</si>
  <si>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</si>
  <si>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</si>
  <si>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</si>
  <si>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</si>
  <si>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</si>
  <si>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</si>
  <si>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</si>
  <si>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</si>
  <si>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</si>
  <si>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</si>
  <si>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</si>
  <si>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</si>
  <si>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</si>
  <si>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</si>
  <si>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</si>
  <si>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</si>
  <si>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</si>
  <si>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</si>
  <si>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</si>
  <si>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</si>
  <si>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</si>
  <si>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</si>
  <si>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</si>
  <si>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</si>
  <si>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</si>
  <si>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</si>
  <si>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</si>
  <si>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</si>
  <si>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</si>
  <si>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</si>
  <si>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</si>
  <si>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</si>
  <si>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</si>
  <si>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</si>
  <si>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</si>
  <si>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</si>
  <si>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</si>
  <si>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</si>
  <si>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</si>
  <si>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</si>
  <si>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</si>
  <si>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</si>
  <si>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</si>
  <si>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</si>
  <si>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</si>
  <si>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</si>
  <si>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</si>
  <si>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</si>
  <si>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</si>
  <si>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</si>
  <si>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</si>
  <si>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</si>
  <si>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</si>
  <si>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</si>
  <si>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</si>
  <si>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</si>
  <si>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</si>
  <si>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</si>
  <si>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</si>
  <si>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</si>
  <si>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</si>
  <si>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</si>
  <si>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</si>
  <si>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</si>
  <si>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</si>
  <si>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</si>
  <si>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</si>
  <si>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</si>
  <si>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</si>
  <si>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</si>
  <si>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</si>
  <si>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</si>
  <si>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</si>
  <si>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</si>
  <si>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</si>
  <si>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</si>
  <si>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</si>
  <si>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</si>
  <si>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</si>
  <si>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</si>
  <si>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</si>
  <si>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</si>
  <si>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</si>
  <si>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</si>
  <si>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</si>
  <si>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</si>
  <si>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</si>
  <si>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</si>
  <si>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</si>
  <si>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</si>
  <si>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</si>
  <si>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</si>
  <si>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</si>
  <si>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</si>
  <si>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</si>
  <si>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</si>
  <si>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</si>
  <si>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</si>
  <si>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</si>
  <si>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</si>
  <si>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</si>
  <si>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</si>
  <si>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</si>
  <si>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</si>
  <si>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</si>
  <si>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</si>
  <si>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</si>
  <si>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</si>
  <si>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</si>
  <si>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</si>
  <si>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</si>
  <si>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</si>
  <si>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</si>
  <si>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</si>
  <si>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</si>
  <si>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</si>
  <si>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</si>
  <si>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</si>
  <si>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</si>
  <si>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</si>
  <si>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</si>
  <si>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</si>
  <si>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</si>
  <si>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</si>
  <si>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</si>
  <si>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</si>
  <si>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</si>
  <si>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</si>
  <si>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</si>
  <si>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</si>
  <si>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</si>
  <si>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</si>
  <si>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</si>
  <si>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</si>
  <si>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</si>
  <si>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</si>
  <si>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</si>
  <si>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</si>
  <si>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</si>
  <si>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</si>
  <si>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</si>
  <si>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</si>
  <si>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</si>
  <si>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</si>
  <si>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</si>
  <si>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</si>
  <si>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</si>
  <si>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</si>
  <si>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</si>
  <si>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</si>
  <si>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</si>
  <si>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</si>
  <si>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</si>
  <si>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</si>
  <si>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</si>
  <si>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</si>
  <si>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</si>
  <si>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</si>
  <si>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</si>
  <si>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</si>
  <si>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</si>
  <si>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</si>
  <si>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</si>
  <si>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</si>
  <si>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</si>
  <si>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</si>
  <si>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</si>
  <si>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</si>
  <si>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</si>
  <si>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</si>
  <si>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</si>
  <si>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</si>
  <si>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</si>
  <si>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</si>
  <si>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</si>
  <si>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</si>
  <si>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</si>
  <si>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</si>
  <si>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</si>
  <si>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</si>
  <si>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</si>
  <si>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</si>
  <si>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</si>
  <si>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</si>
  <si>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</si>
  <si>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</si>
  <si>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</si>
  <si>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</si>
  <si>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</si>
  <si>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</si>
  <si>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</si>
  <si>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</si>
  <si>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</si>
  <si>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</si>
  <si>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</si>
  <si>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</si>
  <si>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</si>
  <si>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</si>
  <si>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</si>
  <si>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</si>
  <si>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</si>
  <si>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</si>
  <si>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</si>
  <si>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</si>
  <si>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</si>
  <si>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</si>
  <si>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</si>
  <si>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</si>
  <si>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</si>
  <si>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</si>
  <si>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</si>
  <si>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</si>
  <si>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</si>
  <si>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</si>
  <si>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</si>
  <si>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</si>
  <si>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</si>
  <si>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</si>
  <si>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</si>
  <si>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</si>
  <si>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</si>
  <si>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</si>
  <si>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</si>
  <si>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</si>
  <si>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</si>
  <si>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</si>
  <si>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</si>
  <si>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</si>
  <si>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</si>
  <si>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</si>
  <si>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</si>
  <si>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</si>
  <si>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</si>
  <si>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</si>
  <si>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</si>
  <si>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</si>
  <si>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</si>
  <si>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</si>
  <si>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</si>
  <si>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</si>
  <si>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</si>
  <si>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</si>
  <si>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</si>
  <si>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</si>
  <si>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</si>
  <si>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</si>
  <si>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</si>
  <si>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</si>
  <si>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</si>
  <si>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</si>
  <si>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</si>
  <si>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</si>
  <si>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</si>
  <si>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</si>
  <si>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</si>
  <si>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</si>
  <si>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</si>
  <si>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</si>
  <si>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</si>
  <si>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</si>
  <si>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</si>
  <si>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</si>
  <si>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</si>
  <si>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</si>
  <si>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</si>
  <si>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</si>
  <si>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</si>
  <si>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</si>
  <si>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</si>
  <si>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</si>
  <si>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</si>
  <si>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</si>
  <si>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</si>
  <si>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</si>
  <si>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</si>
  <si>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</si>
  <si>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</si>
  <si>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</si>
  <si>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</si>
  <si>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</si>
  <si>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</si>
  <si>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</si>
  <si>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</si>
  <si>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</si>
  <si>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</si>
  <si>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</si>
  <si>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</si>
  <si>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</si>
  <si>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</si>
  <si>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</si>
  <si>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</si>
  <si>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</si>
  <si>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</si>
  <si>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</si>
  <si>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</si>
  <si>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</si>
  <si>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</si>
  <si>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</si>
  <si>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</si>
  <si>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</si>
  <si>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</si>
  <si>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</si>
  <si>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</si>
  <si>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</si>
  <si>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</si>
  <si>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</si>
  <si>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</si>
  <si>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</si>
  <si>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</si>
  <si>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</si>
  <si>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</si>
  <si>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</si>
  <si>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</si>
  <si>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</si>
  <si>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</si>
  <si>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</si>
  <si>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</si>
  <si>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</si>
  <si>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</si>
  <si>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</si>
  <si>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</si>
  <si>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</si>
  <si>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</si>
  <si>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</si>
  <si>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</si>
  <si>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</si>
  <si>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</si>
  <si>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</si>
  <si>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</si>
  <si>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</si>
  <si>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</si>
  <si>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</si>
  <si>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</si>
  <si>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</si>
  <si>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</si>
  <si>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</si>
  <si>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</si>
  <si>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</si>
  <si>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</si>
  <si>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</si>
  <si>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</si>
  <si>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</si>
  <si>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</si>
  <si>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</si>
  <si>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</si>
  <si>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</si>
  <si>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</si>
  <si>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</si>
  <si>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</si>
  <si>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</si>
  <si>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</si>
  <si>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</si>
  <si>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</si>
  <si>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</si>
  <si>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</si>
  <si>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</si>
  <si>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</si>
  <si>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</si>
  <si>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</si>
  <si>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</si>
  <si>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</si>
  <si>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</si>
  <si>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</si>
  <si>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</si>
  <si>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</si>
  <si>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</si>
  <si>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</si>
  <si>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</si>
  <si>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</si>
  <si>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</si>
  <si>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</si>
  <si>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</si>
  <si>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</si>
  <si>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</si>
  <si>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</si>
  <si>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</si>
  <si>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</si>
  <si>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</si>
  <si>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</si>
  <si>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</si>
  <si>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</si>
  <si>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</si>
  <si>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</si>
  <si>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</si>
  <si>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</si>
  <si>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</si>
  <si>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</si>
  <si>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</si>
  <si>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</si>
  <si>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</si>
  <si>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</si>
  <si>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</si>
  <si>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</si>
  <si>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</si>
  <si>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</si>
  <si>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</si>
  <si>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</si>
  <si>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</si>
  <si>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</si>
  <si>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</si>
  <si>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</si>
  <si>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</si>
  <si>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</si>
  <si>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</si>
  <si>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</si>
  <si>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</si>
  <si>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</si>
  <si>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</si>
  <si>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</si>
  <si>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</si>
  <si>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</si>
  <si>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</si>
  <si>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</si>
  <si>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</si>
  <si>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</si>
  <si>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</si>
  <si>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</si>
  <si>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</si>
  <si>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</si>
  <si>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</si>
  <si>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</si>
  <si>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</si>
  <si>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</si>
  <si>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</si>
  <si>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</si>
  <si>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</si>
  <si>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</si>
  <si>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</si>
  <si>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</si>
  <si>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</si>
  <si>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</si>
  <si>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</si>
  <si>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</si>
  <si>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</si>
  <si>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</si>
  <si>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</si>
  <si>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</si>
  <si>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</si>
  <si>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</si>
  <si>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</si>
  <si>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</si>
  <si>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</si>
  <si>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</si>
  <si>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</si>
  <si>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</si>
  <si>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</si>
  <si>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</si>
  <si>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</si>
  <si>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</si>
  <si>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</si>
  <si>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</si>
  <si>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</si>
  <si>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</si>
  <si>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</si>
  <si>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</si>
  <si>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</si>
  <si>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</si>
  <si>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</si>
  <si>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</si>
  <si>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</si>
  <si>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</si>
  <si>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</si>
  <si>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</si>
  <si>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</si>
  <si>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</si>
  <si>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</si>
  <si>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</si>
  <si>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</si>
  <si>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</si>
  <si>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</si>
  <si>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</si>
  <si>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</si>
  <si>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</si>
  <si>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</si>
  <si>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</si>
  <si>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</si>
  <si>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</si>
  <si>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</si>
  <si>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</si>
  <si>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</si>
  <si>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</si>
  <si>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</si>
  <si>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</si>
  <si>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</si>
  <si>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</si>
  <si>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</si>
  <si>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</si>
  <si>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</si>
  <si>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</si>
  <si>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</si>
  <si>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</si>
  <si>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</si>
  <si>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</si>
  <si>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</si>
  <si>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</si>
  <si>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</si>
  <si>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</si>
  <si>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</si>
  <si>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</si>
  <si>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</si>
  <si>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</si>
  <si>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</si>
  <si>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</si>
  <si>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</si>
  <si>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</si>
  <si>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</si>
  <si>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</si>
  <si>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</si>
  <si>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</si>
  <si>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</si>
  <si>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</si>
  <si>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</si>
  <si>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</si>
  <si>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</si>
  <si>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</si>
  <si>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</si>
  <si>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</si>
  <si>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</si>
  <si>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</si>
  <si>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</si>
  <si>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</si>
  <si>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</si>
  <si>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</si>
  <si>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</si>
  <si>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</si>
  <si>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</si>
  <si>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</si>
  <si>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</si>
  <si>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</si>
  <si>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</si>
  <si>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</si>
  <si>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</si>
  <si>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</si>
  <si>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</si>
  <si>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</si>
  <si>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</si>
  <si>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</si>
  <si>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</si>
  <si>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</si>
  <si>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</si>
  <si>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</si>
  <si>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</si>
  <si>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</si>
  <si>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</si>
  <si>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</si>
  <si>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</si>
  <si>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</si>
  <si>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</si>
  <si>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</si>
  <si>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</si>
  <si>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</si>
  <si>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</si>
  <si>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</si>
  <si>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</si>
  <si>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</si>
  <si>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</si>
  <si>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</si>
  <si>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</si>
  <si>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</si>
  <si>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</si>
  <si>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</si>
  <si>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</si>
  <si>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</si>
  <si>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</si>
  <si>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</si>
  <si>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</si>
  <si>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</si>
  <si>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</si>
  <si>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</si>
  <si>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</si>
  <si>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</si>
  <si>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</si>
  <si>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</si>
  <si>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</si>
  <si>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</si>
  <si>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</si>
  <si>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</si>
  <si>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</si>
  <si>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</si>
  <si>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</si>
  <si>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</si>
  <si>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</si>
  <si>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</si>
  <si>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</si>
  <si>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</si>
  <si>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</si>
  <si>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</si>
  <si>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</si>
  <si>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</si>
  <si>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</si>
  <si>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</si>
  <si>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</si>
  <si>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</si>
  <si>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</si>
  <si>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</si>
  <si>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</si>
  <si>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</si>
  <si>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</si>
  <si>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</si>
  <si>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</si>
  <si>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</si>
  <si>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</si>
  <si>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</si>
  <si>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</si>
  <si>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</si>
  <si>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</si>
  <si>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</si>
  <si>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</si>
  <si>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</si>
  <si>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</si>
  <si>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</si>
  <si>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</si>
  <si>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</si>
  <si>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</si>
  <si>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</si>
  <si>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</si>
  <si>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</si>
  <si>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</si>
  <si>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</si>
  <si>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</si>
  <si>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</si>
  <si>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</si>
  <si>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</si>
  <si>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</si>
  <si>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</si>
  <si>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</si>
  <si>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</si>
  <si>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</si>
  <si>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</si>
  <si>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</si>
  <si>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</si>
  <si>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</si>
  <si>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</si>
  <si>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</si>
  <si>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</si>
  <si>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</si>
  <si>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</si>
  <si>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</si>
  <si>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</si>
  <si>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</si>
  <si>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</si>
  <si>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</si>
  <si>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</si>
  <si>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</si>
  <si>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</si>
  <si>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</si>
  <si>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</si>
  <si>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</si>
  <si>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</si>
  <si>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</si>
  <si>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</si>
  <si>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</si>
  <si>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</si>
  <si>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</si>
  <si>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</si>
  <si>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</si>
  <si>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</si>
  <si>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</si>
  <si>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</si>
  <si>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</si>
  <si>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</si>
  <si>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</si>
  <si>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</si>
  <si>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</si>
  <si>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</si>
  <si>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</si>
  <si>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</si>
  <si>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</si>
  <si>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</si>
  <si>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</si>
  <si>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</si>
  <si>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</si>
  <si>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</si>
  <si>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</si>
  <si>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</si>
  <si>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</si>
  <si>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</si>
  <si>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</si>
  <si>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</si>
  <si>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</si>
  <si>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</si>
  <si>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</si>
  <si>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</si>
  <si>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</si>
  <si>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</si>
  <si>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</si>
  <si>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</si>
  <si>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</si>
  <si>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</si>
  <si>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</si>
  <si>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</si>
  <si>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</si>
  <si>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</si>
  <si>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</si>
  <si>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</si>
  <si>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</si>
  <si>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</si>
  <si>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</si>
  <si>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</si>
  <si>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</si>
  <si>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</si>
  <si>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</si>
  <si>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</si>
  <si>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</si>
  <si>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</si>
  <si>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</si>
  <si>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</si>
  <si>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</si>
  <si>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</si>
  <si>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</si>
  <si>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</si>
  <si>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</si>
  <si>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</si>
  <si>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</si>
  <si>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</si>
  <si>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</si>
  <si>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</si>
  <si>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</si>
  <si>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</si>
  <si>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</si>
  <si>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</si>
  <si>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</si>
  <si>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</si>
  <si>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</si>
  <si>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</si>
  <si>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</si>
  <si>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</si>
  <si>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</si>
  <si>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</si>
  <si>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</si>
  <si>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</si>
  <si>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</si>
  <si>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</si>
  <si>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</si>
  <si>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</si>
  <si>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</si>
  <si>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</si>
  <si>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</si>
  <si>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</si>
  <si>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</si>
  <si>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</si>
  <si>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</si>
  <si>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</si>
  <si>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</si>
  <si>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</si>
  <si>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</si>
  <si>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</si>
  <si>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</si>
  <si>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</si>
  <si>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</si>
  <si>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</si>
  <si>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</si>
  <si>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</si>
  <si>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</si>
  <si>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</si>
  <si>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</si>
  <si>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</si>
  <si>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</si>
  <si>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</si>
  <si>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</si>
  <si>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</si>
  <si>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</si>
  <si>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</si>
  <si>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</si>
  <si>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</si>
  <si>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</si>
  <si>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</si>
  <si>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</si>
  <si>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</si>
  <si>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</si>
  <si>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</si>
  <si>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</si>
  <si>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</si>
  <si>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</si>
  <si>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</si>
  <si>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</si>
  <si>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</si>
  <si>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</si>
  <si>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</si>
  <si>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</si>
  <si>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</si>
  <si>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</si>
  <si>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</si>
  <si>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</si>
  <si>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</si>
  <si>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</si>
  <si>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</si>
  <si>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</si>
  <si>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</si>
  <si>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</si>
  <si>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</si>
  <si>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</si>
  <si>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</si>
  <si>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</si>
  <si>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</si>
  <si>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</si>
  <si>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</si>
  <si>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</si>
  <si>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</si>
  <si>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</si>
  <si>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</si>
  <si>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</si>
  <si>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</si>
  <si>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</si>
  <si>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</si>
  <si>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</si>
  <si>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</si>
  <si>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</si>
  <si>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</si>
  <si>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</si>
  <si>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</si>
  <si>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</si>
  <si>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</si>
  <si>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</si>
  <si>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</si>
  <si>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</si>
  <si>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</si>
  <si>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</si>
  <si>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</si>
  <si>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</si>
  <si>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</si>
  <si>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</si>
  <si>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</si>
  <si>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</si>
  <si>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</si>
  <si>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</si>
  <si>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</si>
  <si>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</si>
  <si>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</si>
  <si>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</si>
  <si>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</si>
  <si>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</si>
  <si>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</si>
  <si>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</si>
  <si>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</si>
  <si>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</si>
  <si>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</si>
  <si>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</si>
  <si>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</si>
  <si>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</si>
  <si>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</si>
  <si>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</si>
  <si>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</si>
  <si>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</si>
  <si>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</si>
  <si>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</si>
  <si>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</si>
  <si>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</si>
  <si>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</si>
  <si>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</si>
  <si>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</si>
  <si>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</si>
  <si>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</si>
  <si>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</si>
  <si>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</si>
  <si>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</si>
  <si>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</si>
  <si>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</si>
  <si>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</si>
  <si>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</si>
  <si>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</si>
  <si>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</si>
  <si>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</si>
  <si>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</si>
  <si>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</si>
  <si>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</si>
  <si>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</si>
  <si>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</si>
  <si>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</si>
  <si>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</si>
  <si>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</si>
  <si>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</si>
  <si>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</si>
  <si>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</si>
  <si>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</si>
  <si>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</si>
  <si>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</si>
  <si>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</si>
  <si>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</si>
  <si>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</si>
  <si>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</si>
  <si>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</si>
  <si>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</si>
  <si>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</si>
  <si>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</si>
  <si>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</si>
  <si>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</si>
  <si>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</si>
  <si>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</si>
  <si>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</si>
  <si>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</si>
  <si>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</si>
  <si>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</si>
  <si>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</si>
  <si>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</si>
  <si>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</si>
  <si>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</si>
  <si>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</si>
  <si>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</si>
  <si>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</si>
  <si>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</si>
  <si>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</si>
  <si>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</si>
  <si>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</si>
  <si>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</si>
  <si>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</si>
  <si>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</si>
  <si>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</si>
  <si>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</si>
  <si>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</si>
  <si>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</si>
  <si>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</si>
  <si>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</si>
  <si>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</si>
  <si>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</si>
  <si>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</si>
  <si>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</si>
  <si>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</si>
  <si>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</si>
  <si>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</si>
  <si>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</si>
  <si>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</si>
  <si>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</si>
  <si>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</si>
  <si>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</si>
  <si>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</si>
  <si>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</si>
  <si>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</si>
  <si>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</si>
  <si>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</si>
  <si>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</si>
  <si>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</si>
  <si>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</si>
  <si>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</si>
  <si>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</si>
  <si>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</si>
  <si>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</si>
  <si>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</si>
  <si>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</si>
  <si>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</si>
  <si>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</si>
  <si>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</si>
  <si>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</si>
  <si>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</si>
  <si>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</si>
  <si>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</si>
  <si>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</si>
  <si>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</si>
  <si>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</si>
  <si>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</si>
  <si>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</si>
  <si>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</si>
  <si>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</si>
  <si>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</si>
  <si>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</si>
  <si>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</si>
  <si>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</si>
  <si>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</si>
  <si>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</si>
  <si>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</si>
  <si>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</si>
  <si>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</si>
  <si>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</si>
  <si>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</si>
  <si>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</si>
  <si>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</si>
  <si>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</si>
  <si>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</si>
  <si>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</si>
  <si>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</si>
  <si>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</si>
  <si>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</si>
  <si>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</si>
  <si>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</si>
  <si>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</si>
  <si>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</si>
  <si>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</si>
  <si>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</si>
  <si>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</si>
  <si>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</si>
  <si>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</si>
  <si>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</si>
  <si>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</si>
  <si>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</si>
  <si>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</si>
  <si>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</si>
  <si>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</si>
  <si>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</si>
  <si>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</si>
  <si>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</si>
  <si>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</si>
  <si>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</si>
  <si>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</si>
  <si>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</si>
  <si>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</si>
  <si>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</si>
  <si>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</si>
  <si>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</si>
  <si>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</si>
  <si>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</si>
  <si>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</si>
  <si>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</si>
  <si>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</si>
  <si>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</si>
  <si>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</si>
  <si>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</si>
  <si>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</si>
  <si>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</si>
  <si>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</si>
  <si>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</si>
  <si>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</si>
  <si>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</si>
  <si>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</si>
  <si>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</si>
  <si>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</si>
  <si>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</si>
  <si>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</si>
  <si>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</si>
  <si>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</si>
  <si>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</si>
  <si>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</si>
  <si>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</si>
  <si>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</si>
  <si>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</si>
  <si>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</si>
  <si>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</si>
  <si>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</si>
  <si>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</si>
  <si>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</si>
  <si>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</si>
  <si>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</si>
  <si>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</si>
  <si>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</si>
  <si>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</si>
  <si>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</si>
  <si>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</si>
  <si>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</si>
  <si>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</si>
  <si>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</si>
  <si>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</si>
  <si>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</si>
  <si>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</si>
  <si>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</si>
  <si>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</si>
  <si>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</si>
  <si>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</si>
  <si>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</si>
  <si>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</si>
  <si>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</si>
  <si>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</si>
  <si>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</si>
  <si>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</si>
  <si>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</si>
  <si>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</si>
  <si>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</si>
  <si>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</si>
  <si>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</si>
  <si>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</si>
  <si>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</si>
  <si>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</si>
  <si>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</si>
  <si>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</si>
  <si>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</si>
  <si>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</si>
  <si>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</si>
  <si>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</si>
  <si>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</si>
  <si>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</si>
  <si>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</si>
  <si>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</si>
  <si>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</si>
  <si>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</si>
  <si>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</si>
  <si>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</si>
  <si>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</si>
  <si>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</si>
  <si>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</si>
  <si>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</si>
  <si>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</si>
  <si>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</si>
  <si>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</si>
  <si>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</si>
  <si>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</si>
  <si>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</si>
  <si>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</si>
  <si>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</si>
  <si>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</si>
  <si>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</si>
  <si>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</si>
  <si>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</si>
  <si>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</si>
  <si>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</si>
  <si>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</si>
  <si>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</si>
  <si>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</si>
  <si>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</si>
  <si>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</si>
  <si>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</si>
  <si>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</si>
  <si>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</si>
  <si>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</si>
  <si>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</si>
  <si>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</si>
  <si>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</si>
  <si>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</si>
  <si>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</si>
  <si>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</si>
  <si>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</si>
  <si>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</si>
  <si>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</si>
  <si>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</si>
  <si>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</si>
  <si>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</si>
  <si>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</si>
  <si>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</si>
  <si>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</si>
  <si>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</si>
  <si>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</si>
  <si>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</si>
  <si>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</si>
  <si>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</si>
  <si>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</si>
  <si>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</si>
  <si>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</si>
  <si>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</si>
  <si>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</si>
  <si>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</si>
  <si>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</si>
  <si>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</si>
  <si>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</si>
  <si>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</si>
  <si>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</si>
  <si>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</si>
  <si>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</si>
  <si>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</si>
  <si>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</si>
  <si>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</si>
  <si>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</si>
  <si>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</si>
  <si>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</si>
  <si>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</si>
  <si>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</si>
  <si>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</si>
  <si>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</si>
  <si>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</si>
  <si>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</si>
  <si>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</si>
  <si>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</si>
  <si>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</si>
  <si>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</si>
  <si>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</si>
  <si>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</si>
  <si>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</si>
  <si>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</si>
  <si>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</si>
  <si>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</si>
  <si>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</si>
  <si>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</si>
  <si>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</si>
  <si>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</si>
  <si>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</si>
  <si>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</si>
  <si>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</si>
  <si>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</si>
  <si>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</si>
  <si>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</si>
  <si>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</si>
  <si>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</si>
  <si>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</si>
  <si>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</si>
  <si>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</si>
  <si>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</si>
  <si>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</si>
  <si>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</si>
  <si>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</si>
  <si>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</si>
  <si>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</si>
  <si>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</si>
  <si>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</si>
  <si>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</si>
  <si>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</si>
  <si>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</si>
  <si>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</si>
  <si>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</si>
  <si>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</si>
  <si>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</si>
  <si>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</si>
  <si>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</si>
  <si>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</si>
  <si>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</si>
  <si>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</si>
  <si>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</si>
  <si>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</si>
  <si>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</si>
  <si>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</si>
  <si>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</si>
  <si>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</si>
  <si>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</si>
  <si>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</si>
  <si>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</si>
  <si>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</si>
  <si>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</si>
  <si>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</si>
  <si>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</si>
  <si>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</si>
  <si>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</si>
  <si>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</si>
  <si>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</si>
  <si>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</si>
  <si>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</si>
  <si>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</si>
  <si>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</si>
  <si>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</si>
  <si>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</si>
  <si>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</si>
  <si>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</si>
  <si>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</si>
  <si>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</si>
  <si>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</si>
  <si>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</si>
  <si>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</si>
  <si>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</si>
  <si>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</si>
  <si>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</si>
  <si>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</si>
  <si>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</si>
  <si>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</si>
  <si>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</si>
  <si>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</si>
  <si>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</si>
  <si>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</si>
  <si>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</si>
  <si>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</si>
  <si>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</si>
  <si>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</si>
  <si>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</si>
  <si>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</si>
  <si>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</si>
  <si>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</si>
  <si>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</si>
  <si>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</si>
  <si>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</si>
  <si>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</si>
  <si>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</si>
  <si>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</si>
  <si>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</si>
  <si>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</si>
  <si>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</si>
  <si>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</si>
  <si>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</si>
  <si>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</si>
  <si>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</si>
  <si>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</si>
  <si>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</si>
  <si>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</si>
  <si>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</si>
  <si>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</si>
  <si>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</si>
  <si>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</si>
  <si>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</si>
  <si>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</si>
  <si>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</si>
  <si>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</si>
  <si>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</si>
  <si>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</si>
  <si>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</si>
  <si>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</si>
  <si>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</si>
  <si>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</si>
  <si>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</si>
  <si>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</si>
  <si>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</si>
  <si>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</si>
  <si>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</si>
  <si>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</si>
  <si>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</si>
  <si>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</si>
  <si>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</si>
  <si>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</si>
  <si>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</si>
  <si>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</si>
  <si>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</si>
  <si>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</si>
  <si>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</si>
  <si>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</si>
  <si>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</si>
  <si>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</si>
  <si>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</si>
  <si>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</si>
  <si>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</si>
  <si>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</si>
  <si>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</si>
  <si>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</si>
  <si>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</si>
  <si>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</si>
  <si>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</si>
  <si>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</si>
  <si>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</si>
  <si>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</si>
  <si>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</si>
  <si>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</si>
  <si>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</si>
  <si>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</si>
  <si>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</si>
  <si>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</si>
  <si>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</si>
  <si>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</si>
  <si>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</si>
  <si>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</si>
  <si>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</si>
  <si>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</si>
  <si>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</si>
  <si>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</si>
  <si>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</si>
  <si>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</si>
  <si>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</si>
  <si>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</si>
  <si>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</si>
  <si>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</si>
  <si>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</si>
  <si>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</si>
  <si>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</si>
  <si>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</si>
  <si>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</si>
  <si>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</si>
  <si>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</si>
  <si>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</si>
  <si>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</si>
  <si>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</si>
  <si>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</si>
  <si>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</si>
  <si>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</si>
  <si>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</si>
  <si>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</si>
  <si>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</si>
  <si>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</si>
  <si>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</si>
  <si>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</si>
  <si>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</si>
  <si>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</si>
  <si>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</si>
  <si>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</si>
  <si>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</si>
  <si>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</si>
  <si>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</si>
  <si>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</si>
  <si>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</si>
  <si>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</si>
  <si>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</si>
  <si>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</si>
  <si>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</si>
  <si>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</si>
  <si>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</si>
  <si>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</si>
  <si>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</si>
  <si>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</si>
  <si>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</si>
  <si>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</si>
  <si>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</si>
  <si>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</si>
  <si>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</si>
  <si>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</si>
  <si>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</si>
  <si>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</si>
  <si>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</si>
  <si>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</si>
  <si>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</si>
  <si>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</si>
  <si>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</si>
  <si>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</si>
  <si>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</si>
  <si>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</si>
  <si>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</si>
  <si>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</si>
  <si>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</si>
  <si>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</si>
  <si>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</si>
  <si>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</si>
  <si>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</si>
  <si>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</si>
  <si>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</si>
  <si>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</si>
  <si>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</si>
  <si>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</si>
  <si>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</si>
  <si>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</si>
  <si>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</si>
  <si>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</si>
  <si>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</si>
  <si>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</si>
  <si>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</si>
  <si>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</si>
  <si>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</si>
  <si>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</si>
  <si>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</si>
  <si>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</si>
  <si>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</si>
  <si>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</si>
  <si>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</si>
  <si>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</si>
  <si>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</si>
  <si>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</si>
  <si>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</si>
  <si>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</si>
  <si>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</si>
  <si>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</si>
  <si>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</si>
  <si>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</si>
  <si>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</si>
  <si>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</si>
  <si>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</si>
  <si>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</si>
  <si>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</si>
  <si>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</si>
  <si>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</si>
  <si>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</si>
  <si>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</si>
  <si>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</si>
  <si>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</si>
  <si>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</si>
  <si>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</si>
  <si>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</si>
  <si>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</si>
  <si>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</si>
  <si>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</si>
  <si>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</si>
  <si>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</si>
  <si>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</si>
  <si>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</si>
  <si>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</si>
  <si>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</si>
  <si>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</si>
  <si>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</si>
  <si>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</si>
  <si>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</si>
  <si>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</si>
  <si>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</si>
  <si>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</si>
  <si>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</si>
  <si>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</si>
  <si>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</si>
  <si>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</si>
  <si>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</si>
  <si>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</si>
  <si>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</si>
  <si>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</si>
  <si>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</si>
  <si>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</si>
  <si>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</si>
  <si>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</si>
  <si>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</si>
  <si>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</si>
  <si>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</si>
  <si>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</si>
  <si>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</si>
  <si>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</si>
  <si>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</si>
  <si>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</si>
  <si>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</si>
  <si>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</si>
  <si>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</si>
  <si>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</si>
  <si>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</si>
  <si>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</si>
  <si>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</si>
  <si>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</si>
  <si>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</si>
  <si>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</si>
  <si>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</si>
  <si>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</si>
  <si>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</si>
  <si>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</si>
  <si>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</si>
  <si>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</si>
  <si>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</si>
  <si>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</si>
  <si>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</si>
  <si>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</si>
  <si>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</si>
  <si>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</si>
  <si>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</si>
  <si>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</si>
  <si>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</si>
  <si>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</si>
  <si>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</si>
  <si>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</si>
  <si>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</si>
  <si>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</si>
  <si>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</si>
  <si>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</si>
  <si>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</si>
  <si>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</si>
  <si>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</si>
  <si>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</si>
  <si>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</si>
  <si>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</si>
  <si>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</si>
  <si>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</si>
  <si>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</si>
  <si>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</si>
  <si>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</si>
  <si>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</si>
  <si>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</si>
  <si>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</si>
  <si>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</si>
  <si>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</si>
  <si>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</si>
  <si>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</si>
  <si>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</si>
  <si>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</si>
  <si>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</si>
  <si>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</si>
  <si>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</si>
  <si>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</si>
  <si>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</si>
  <si>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</si>
  <si>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</si>
  <si>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</si>
  <si>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</si>
  <si>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</si>
  <si>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</si>
  <si>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</si>
  <si>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</si>
  <si>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</si>
  <si>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</si>
  <si>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</si>
  <si>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</si>
  <si>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</si>
  <si>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</si>
  <si>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</si>
  <si>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</si>
  <si>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</si>
  <si>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</si>
  <si>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</si>
  <si>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</si>
  <si>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</si>
  <si>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</si>
  <si>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</si>
  <si>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</si>
  <si>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</si>
  <si>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</si>
  <si>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</si>
  <si>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</si>
  <si>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</si>
  <si>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</si>
  <si>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</si>
  <si>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</si>
  <si>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</si>
  <si>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</si>
  <si>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</si>
  <si>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</si>
  <si>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</si>
  <si>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</si>
  <si>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</si>
  <si>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</si>
  <si>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</si>
  <si>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</si>
  <si>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</si>
  <si>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</si>
  <si>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</si>
  <si>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</si>
  <si>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</si>
  <si>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</si>
  <si>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</si>
  <si>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</si>
  <si>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</si>
  <si>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</si>
  <si>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</si>
  <si>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</si>
  <si>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</si>
  <si>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</si>
  <si>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</si>
  <si>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</si>
  <si>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</si>
  <si>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</si>
  <si>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</si>
  <si>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</si>
  <si>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</si>
  <si>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</si>
  <si>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</si>
  <si>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</si>
  <si>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</si>
  <si>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</si>
  <si>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</si>
  <si>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</si>
  <si>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</si>
  <si>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</si>
  <si>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</si>
  <si>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</si>
  <si>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</si>
  <si>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</si>
  <si>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</si>
  <si>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</si>
  <si>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</si>
  <si>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</si>
  <si>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</si>
  <si>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</si>
  <si>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</si>
  <si>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</si>
  <si>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</si>
  <si>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</si>
  <si>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</si>
  <si>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</si>
  <si>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</si>
  <si>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</si>
  <si>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</si>
  <si>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</si>
  <si>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</si>
  <si>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</si>
  <si>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</si>
  <si>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</si>
  <si>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</si>
  <si>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</si>
  <si>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</si>
  <si>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</si>
  <si>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</si>
  <si>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</si>
  <si>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</si>
  <si>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</si>
  <si>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</si>
  <si>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</si>
  <si>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</si>
  <si>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</si>
  <si>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</si>
  <si>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</si>
  <si>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</si>
  <si>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</si>
  <si>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</si>
  <si>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</si>
  <si>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</si>
  <si>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</si>
  <si>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</si>
  <si>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</si>
  <si>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</si>
  <si>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</si>
  <si>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</si>
  <si>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</si>
  <si>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</si>
  <si>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</si>
  <si>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</si>
  <si>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</si>
  <si>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</si>
  <si>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</si>
  <si>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</si>
  <si>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</si>
  <si>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</si>
  <si>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</si>
  <si>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</si>
  <si>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</si>
  <si>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</si>
  <si>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</si>
  <si>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</si>
  <si>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</si>
  <si>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</si>
  <si>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</si>
  <si>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</si>
  <si>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</si>
  <si>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</si>
  <si>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</si>
  <si>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</si>
  <si>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</si>
  <si>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</si>
  <si>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</si>
  <si>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</si>
  <si>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</si>
  <si>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</si>
  <si>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</si>
  <si>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</si>
  <si>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</si>
  <si>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</si>
  <si>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</si>
  <si>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</si>
  <si>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</si>
  <si>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</si>
  <si>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</si>
  <si>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</si>
  <si>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</si>
  <si>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</si>
  <si>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</si>
  <si>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</si>
  <si>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</si>
  <si>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</si>
  <si>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</si>
  <si>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</si>
  <si>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</si>
  <si>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</si>
  <si>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</si>
  <si>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</si>
  <si>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</si>
  <si>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</si>
  <si>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</si>
  <si>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</si>
  <si>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</si>
  <si>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</si>
  <si>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</si>
  <si>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</si>
  <si>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</si>
  <si>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</si>
  <si>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</si>
  <si>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</si>
  <si>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</si>
  <si>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</si>
  <si>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</si>
  <si>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</si>
  <si>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</si>
  <si>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</si>
  <si>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</si>
  <si>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</si>
  <si>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</si>
  <si>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</si>
  <si>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</si>
  <si>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</si>
  <si>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</si>
  <si>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</si>
  <si>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</si>
  <si>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</si>
  <si>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</si>
  <si>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</si>
  <si>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</si>
  <si>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</si>
  <si>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</si>
  <si>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</si>
  <si>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</si>
  <si>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</si>
  <si>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</si>
  <si>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</si>
  <si>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</si>
  <si>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</si>
  <si>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</si>
  <si>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</si>
  <si>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</si>
  <si>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</si>
  <si>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</si>
  <si>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</si>
  <si>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</si>
  <si>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</si>
  <si>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</si>
  <si>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</si>
  <si>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</si>
  <si>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</si>
  <si>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</si>
  <si>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</si>
  <si>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</si>
  <si>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</si>
  <si>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</si>
  <si>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</si>
  <si>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</si>
  <si>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</si>
  <si>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</si>
  <si>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</si>
  <si>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</si>
  <si>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</si>
  <si>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</si>
  <si>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</si>
  <si>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</si>
  <si>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</si>
  <si>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</si>
  <si>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</si>
  <si>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</si>
  <si>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</si>
  <si>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</si>
  <si>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</si>
  <si>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</si>
  <si>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</si>
  <si>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</si>
  <si>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</si>
  <si>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</si>
  <si>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</si>
  <si>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</si>
  <si>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</si>
  <si>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</si>
  <si>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</si>
  <si>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</si>
  <si>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</si>
  <si>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</si>
  <si>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</si>
  <si>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</si>
  <si>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</si>
  <si>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</si>
  <si>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</si>
  <si>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</si>
  <si>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</si>
  <si>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</si>
  <si>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</si>
  <si>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</si>
  <si>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</si>
  <si>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</si>
  <si>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</si>
  <si>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</si>
  <si>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</si>
  <si>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</si>
  <si>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</si>
  <si>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</si>
  <si>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</si>
  <si>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</si>
  <si>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</si>
  <si>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</si>
  <si>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</si>
  <si>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</si>
  <si>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</si>
  <si>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</si>
  <si>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</si>
  <si>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</si>
  <si>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</si>
  <si>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</si>
  <si>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</si>
  <si>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</si>
  <si>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</si>
  <si>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</si>
  <si>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</si>
  <si>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</si>
  <si>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</si>
  <si>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</si>
  <si>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</si>
  <si>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</si>
  <si>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</si>
  <si>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</si>
  <si>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</si>
  <si>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</si>
  <si>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</si>
  <si>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</si>
  <si>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</si>
  <si>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</si>
  <si>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</si>
  <si>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</si>
  <si>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</si>
  <si>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</si>
  <si>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</si>
  <si>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</si>
  <si>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</si>
  <si>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</si>
  <si>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</si>
  <si>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</si>
  <si>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</si>
  <si>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</si>
  <si>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</si>
  <si>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</si>
  <si>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</si>
  <si>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</si>
  <si>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</si>
  <si>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</si>
  <si>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</si>
  <si>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</si>
  <si>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</si>
  <si>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</si>
  <si>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</si>
  <si>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</si>
  <si>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</si>
  <si>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</si>
  <si>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</si>
  <si>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</si>
  <si>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</si>
  <si>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</si>
  <si>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</si>
  <si>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</si>
  <si>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</si>
  <si>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</si>
  <si>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</si>
  <si>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</si>
  <si>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</si>
  <si>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</si>
  <si>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</si>
  <si>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</si>
  <si>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</si>
  <si>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</si>
  <si>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</si>
  <si>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</si>
  <si>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</si>
  <si>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</si>
  <si>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</si>
  <si>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</si>
  <si>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</si>
  <si>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</si>
  <si>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</si>
  <si>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</si>
  <si>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</si>
  <si>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</si>
  <si>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</si>
  <si>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</si>
  <si>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</si>
  <si>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</si>
  <si>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</si>
  <si>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</si>
  <si>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</si>
  <si>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</si>
  <si>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</si>
  <si>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</si>
  <si>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</si>
  <si>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</si>
  <si>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</si>
  <si>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</si>
  <si>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</si>
  <si>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</si>
  <si>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</si>
  <si>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</si>
  <si>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</si>
  <si>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</si>
  <si>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</si>
  <si>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</si>
  <si>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</si>
  <si>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</si>
  <si>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</si>
  <si>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</si>
  <si>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</si>
  <si>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</si>
  <si>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</si>
  <si>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</si>
  <si>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</si>
  <si>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</si>
  <si>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</si>
  <si>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</si>
  <si>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</si>
  <si>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</si>
  <si>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</si>
  <si>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</si>
  <si>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</si>
  <si>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</si>
  <si>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</si>
  <si>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</si>
  <si>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</si>
  <si>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</si>
  <si>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</si>
  <si>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</si>
  <si>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</si>
  <si>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</si>
  <si>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</si>
  <si>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</si>
  <si>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</si>
  <si>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</si>
  <si>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</si>
  <si>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</si>
  <si>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</si>
  <si>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</si>
  <si>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</si>
  <si>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</si>
  <si>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</si>
  <si>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</si>
  <si>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</si>
  <si>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</si>
  <si>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</si>
  <si>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</si>
  <si>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</si>
  <si>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</si>
  <si>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</si>
  <si>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</si>
  <si>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</si>
  <si>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</si>
  <si>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</si>
  <si>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</si>
  <si>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</si>
  <si>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</si>
  <si>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</si>
  <si>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</si>
  <si>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</si>
  <si>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</si>
  <si>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</si>
  <si>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</si>
  <si>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</si>
  <si>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</si>
  <si>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</si>
  <si>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</si>
  <si>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</si>
  <si>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</si>
  <si>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</si>
  <si>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</si>
  <si>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</si>
  <si>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</si>
  <si>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</si>
  <si>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</si>
  <si>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</si>
  <si>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</si>
  <si>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</si>
  <si>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</si>
  <si>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</si>
  <si>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</si>
  <si>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</si>
  <si>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</si>
  <si>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</si>
  <si>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</si>
  <si>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</si>
  <si>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</si>
  <si>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</si>
  <si>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</si>
  <si>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</si>
  <si>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</si>
  <si>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</si>
  <si>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</si>
  <si>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</si>
  <si>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</si>
  <si>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</si>
  <si>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</si>
  <si>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</si>
  <si>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</si>
  <si>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</si>
  <si>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</si>
  <si>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</si>
  <si>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</si>
  <si>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</si>
  <si>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</si>
  <si>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</si>
  <si>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</si>
  <si>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</si>
  <si>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</si>
  <si>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</si>
  <si>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</si>
  <si>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</si>
  <si>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</si>
  <si>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</si>
  <si>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</si>
  <si>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</si>
  <si>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</si>
  <si>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</si>
  <si>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</si>
  <si>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</si>
  <si>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</si>
  <si>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</si>
  <si>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</si>
  <si>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</si>
  <si>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</si>
  <si>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</si>
  <si>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</si>
  <si>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</si>
  <si>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</si>
  <si>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</si>
  <si>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</si>
  <si>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</si>
  <si>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</si>
  <si>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</si>
  <si>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</si>
  <si>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</si>
  <si>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</si>
  <si>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</si>
  <si>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</si>
  <si>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</si>
  <si>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</si>
  <si>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</si>
  <si>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</si>
  <si>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</si>
  <si>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</si>
  <si>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</si>
  <si>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</si>
  <si>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</si>
  <si>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</si>
  <si>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</si>
  <si>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</si>
  <si>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</si>
  <si>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</si>
  <si>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</si>
  <si>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</si>
  <si>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</si>
  <si>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</si>
  <si>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</si>
  <si>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</si>
  <si>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</si>
  <si>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</si>
  <si>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</si>
  <si>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</si>
  <si>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</si>
  <si>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</si>
  <si>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</si>
  <si>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</si>
  <si>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</si>
  <si>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</si>
  <si>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</si>
  <si>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</si>
  <si>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</si>
  <si>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</si>
  <si>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</si>
  <si>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</si>
  <si>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</si>
  <si>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</si>
  <si>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</si>
  <si>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</si>
  <si>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</si>
  <si>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</si>
  <si>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</si>
  <si>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</si>
  <si>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</si>
  <si>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</si>
  <si>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</si>
  <si>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</si>
  <si>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</si>
  <si>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</si>
  <si>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</si>
  <si>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</si>
  <si>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</si>
  <si>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</si>
  <si>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</si>
  <si>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</si>
  <si>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</si>
  <si>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</si>
  <si>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</si>
  <si>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</si>
  <si>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</si>
  <si>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</si>
  <si>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</si>
  <si>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</si>
  <si>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</si>
  <si>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</si>
  <si>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</si>
  <si>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</si>
  <si>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</si>
  <si>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</si>
  <si>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</si>
  <si>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</si>
  <si>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</si>
  <si>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</si>
  <si>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</si>
  <si>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</si>
  <si>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</si>
  <si>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</si>
  <si>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</si>
  <si>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</si>
  <si>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</si>
  <si>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</si>
  <si>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</si>
  <si>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</si>
  <si>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</si>
  <si>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</si>
  <si>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</si>
  <si>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</si>
  <si>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</si>
  <si>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</si>
  <si>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</si>
  <si>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</si>
  <si>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</si>
  <si>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</si>
  <si>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</si>
  <si>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</si>
  <si>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</si>
  <si>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</si>
  <si>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</si>
  <si>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</si>
  <si>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</si>
  <si>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</si>
  <si>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</si>
  <si>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</si>
  <si>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</si>
  <si>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</si>
  <si>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</si>
  <si>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</si>
  <si>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</si>
  <si>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</si>
  <si>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</si>
  <si>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</si>
  <si>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</si>
  <si>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</si>
  <si>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</si>
  <si>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</si>
  <si>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</si>
  <si>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</si>
  <si>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</si>
  <si>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</si>
  <si>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</si>
  <si>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</si>
  <si>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</si>
  <si>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</si>
  <si>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</si>
  <si>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</si>
  <si>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</si>
  <si>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</si>
  <si>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</si>
  <si>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</si>
  <si>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</si>
  <si>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</si>
  <si>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</si>
  <si>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</si>
  <si>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</si>
  <si>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</si>
  <si>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</si>
  <si>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</si>
  <si>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</si>
  <si>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</si>
  <si>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</si>
  <si>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</si>
  <si>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</si>
  <si>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</si>
  <si>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</si>
  <si>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</si>
  <si>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</si>
  <si>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</si>
  <si>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</si>
  <si>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</si>
  <si>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</si>
  <si>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</si>
  <si>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</si>
  <si>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</si>
  <si>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</si>
  <si>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</si>
  <si>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</si>
  <si>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</si>
  <si>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</si>
  <si>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</si>
  <si>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</si>
  <si>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</si>
  <si>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</si>
  <si>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</si>
  <si>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</si>
  <si>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</si>
  <si>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</si>
  <si>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</si>
  <si>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</si>
  <si>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</si>
  <si>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</si>
  <si>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</si>
  <si>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</si>
  <si>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</si>
  <si>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30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</si>
  <si>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</si>
  <si>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</si>
  <si>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</si>
  <si>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</si>
  <si>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</si>
  <si>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</si>
  <si>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</si>
  <si>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</si>
  <si>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</si>
  <si>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</si>
  <si>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</si>
  <si>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</si>
  <si>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</si>
  <si>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</si>
  <si>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</si>
  <si>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</si>
  <si>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</si>
  <si>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</si>
  <si>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</si>
  <si>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</si>
  <si>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</si>
  <si>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</si>
  <si>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</si>
  <si>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</si>
  <si>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</si>
  <si>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</si>
  <si>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</si>
  <si>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</si>
  <si>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</si>
  <si>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</si>
  <si>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</si>
  <si>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</si>
  <si>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</si>
  <si>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</si>
  <si>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</si>
  <si>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</si>
  <si>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</si>
  <si>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</si>
  <si>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</si>
  <si>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</si>
  <si>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</si>
  <si>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</si>
  <si>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</si>
  <si>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</si>
  <si>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</si>
  <si>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</si>
  <si>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</si>
  <si>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</si>
  <si>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</si>
  <si>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</si>
  <si>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</si>
  <si>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</si>
  <si>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</si>
  <si>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</si>
  <si>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</si>
  <si>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</si>
  <si>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</si>
  <si>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</si>
  <si>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</si>
  <si>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</si>
  <si>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</si>
  <si>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</si>
  <si>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</si>
  <si>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</si>
  <si>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</si>
  <si>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</si>
  <si>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</si>
  <si>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</si>
  <si>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</si>
  <si>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</si>
  <si>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</si>
  <si>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</si>
  <si>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</si>
  <si>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</si>
  <si>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</si>
  <si>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</si>
  <si>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</si>
  <si>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</si>
  <si>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</si>
  <si>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</si>
  <si>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</si>
  <si>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</si>
  <si>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</si>
  <si>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</si>
  <si>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</si>
  <si>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</si>
  <si>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</si>
  <si>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</si>
  <si>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</si>
  <si>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</si>
  <si>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</si>
  <si>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</si>
  <si>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</si>
  <si>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</si>
  <si>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</si>
  <si>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</si>
  <si>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</si>
  <si>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</si>
  <si>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</si>
  <si>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</si>
  <si>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PCM-20251114-00001606</t>
  </si>
  <si>
    <t>ETA 55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</si>
</sst>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1" totalsRowShown="0" headerRowDxfId="64" dataDxfId="63" headerRowBorderDxfId="61" tableBorderDxfId="62">
  <autoFilter ref="A1:L1031"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2" totalsRowShown="0" headerRowDxfId="31" dataDxfId="30" headerRowBorderDxfId="28" tableBorderDxfId="29">
  <autoFilter ref="A1:L202"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tabSelected="1"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312.98477997685404</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0.17717581018951023</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5.8032291672134306E-2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45975.93320590278</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45975.93320590278</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45975.93320590278</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45975.93320590278</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45975.93320590278</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45975.93320590278</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45975.93320590278</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45975.93320590278</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45975.93320590278</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45975.93320590278</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45975.93320590278</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45975.93320590278</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45975.93320590278</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45975.93320590278</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45975.93320590278</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45975.93320590278</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45975.93320590278</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45975.93320590278</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45975.93320590278</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45975.93320590278</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45975.93320590278</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45975.93320590278</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45975.93320590278</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45975.93320590278</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45975.93320590278</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45975.93320590278</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45975.93320590278</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45975.93320590278</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45975.93320590278</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45975.93320590278</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45975.93320590278</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45975.93320590278</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45975.93320590278</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45975.93320590278</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45975.93320590278</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45975.93320590278</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45975.93320590278</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45975.93320590278</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45975.93320590278</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45975.93320590278</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45975.93320590278</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45975.93320590278</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45975.93320590278</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45975.93320590278</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45975.93320590278</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45975.93320590278</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45975.93320590278</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45975.93320590278</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45975.93320590278</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45975.93320590278</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45975.93320590278</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45975.93320590278</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45975.93320590278</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45975.93320590278</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45975.93320590278</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45975.93320590278</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45975.93320590278</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45975.93320590278</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45975.93320590278</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45975.93320590278</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45975.93320590278</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45975.93320590278</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45975.93320590278</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45975.93320590278</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45975.93320590278</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45975.93320590278</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45975.93320590278</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45975.93320590278</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45975.93320590278</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45975.93320590278</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45975.93320590278</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45975.93320590278</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45975.93320590278</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45975.93320590278</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45975.93320590278</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45975.93320590278</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45975.93320590278</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45975.93320590278</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45975.93320590278</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45975.93320590278</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45975.93320590278</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45975.93320590278</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45975.93320590278</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45975.93320590278</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45975.93320590278</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45975.93320590278</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45975.93320590278</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45975.93320590278</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45975.93320590278</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45975.93320590278</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45975.93320590278</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45975.93320590278</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45975.93320590278</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E4D8425A-8969-4B18-A3C0-30CC861D08B5}"/>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D7" sqref="D7"/>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150.93336793981871</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1.3269211805600207</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45975.93320590278</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45975.93320590278</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45975.93320590278</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45975.93320590278</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45975.93320590278</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45975.93320590278</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45975.93320590278</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45975.93320590278</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45975.93320590278</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45975.93320590278</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45975.93320590278</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45975.93320590278</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45975.93320590278</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45975.93320590278</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45975.93320590278</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45975.93320590278</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45975.93320590278</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45975.93320590278</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45975.93320590278</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45975.93320590278</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45975.93320590278</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45975.93320590278</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45975.93320590278</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45975.93320590278</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45975.93320590278</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45975.93320590278</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45975.93320590278</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45975.93320590278</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45975.93320590278</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45975.93320590278</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45975.93320590278</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45975.93320590278</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45975.93320590278</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45975.93320590278</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1"/>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61"/>
      <c r="E2" s="18"/>
      <c r="F2" s="20"/>
      <c r="G2" s="21">
        <f t="shared" ref="G2:G56" ca="1" si="0">IFERROR(NOW()-F2,"-")</f>
        <v>45975.93320590278</v>
      </c>
      <c r="H2" s="22"/>
      <c r="I2" s="19" t="str">
        <f>IFERROR(VLOOKUP(D2,DB!A:F,6,0),"")</f>
        <v/>
      </c>
      <c r="J2" s="18" t="str">
        <f>IFERROR(VLOOKUP(D2,DB!A:G,7,0),"")</f>
        <v/>
      </c>
      <c r="K2" s="45"/>
      <c r="L2" s="23" t="str">
        <f>IFERROR(VLOOKUP(D2,DB!A:I,9,0),"")</f>
        <v/>
      </c>
    </row>
    <row r="3" spans="1:13" ht="15" customHeight="1">
      <c r="A3" s="19"/>
      <c r="B3" s="61" t="str">
        <f>IFERROR(VLOOKUP(D3,DB!A:K,11,0),"")</f>
        <v/>
      </c>
      <c r="C3" s="18"/>
      <c r="D3" s="18"/>
      <c r="E3" s="18"/>
      <c r="F3" s="20"/>
      <c r="G3" s="21">
        <f t="shared" ca="1" si="0"/>
        <v>45975.93320590278</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45975.93320590278</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45975.93320590278</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45975.93320590278</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45975.93320590278</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45975.93320590278</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45975.93320590278</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45975.93320590278</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45975.93320590278</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45975.93320590278</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45975.93320590278</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45975.93320590278</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45975.93320590278</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45975.93320590278</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45975.93320590278</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45975.93320590278</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45975.93320590278</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45975.93320590278</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45975.93320590278</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45975.93320590278</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45975.93320590278</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45975.93320590278</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45975.93320590278</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45975.93320590278</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45975.93320590278</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45975.93320590278</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45975.93320590278</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45975.93320590278</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45975.93320590278</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45975.93320590278</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45975.93320590278</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45975.93320590278</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45975.93320590278</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45975.93320590278</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45975.93320590278</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45975.93320590278</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45975.93320590278</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45975.93320590278</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45975.93320590278</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45975.93320590278</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45975.93320590278</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45975.93320590278</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45975.93320590278</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45975.93320590278</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45975.93320590278</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45975.93320590278</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45975.93320590278</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45975.93320590278</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45975.93320590278</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45975.93320590278</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45975.93320590278</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45975.93320590278</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45975.93320590278</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45975.93320590278</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ref="G57:G120" ca="1" si="1">IFERROR(NOW()-F57,"-")</f>
        <v>45975.93320590278</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45975.93320590278</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45975.93320590278</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45975.93320590278</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45975.93320590278</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45975.93320590278</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45975.93320590278</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45975.93320590278</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45975.93320590278</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45975.93320590278</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45975.93320590278</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45975.93320590278</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45975.93320590278</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45975.93320590278</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45975.93320590278</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45975.93320590278</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45975.93320590278</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45975.93320590278</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45975.93320590278</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45975.93320590278</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45975.93320590278</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45975.93320590278</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45975.93320590278</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45975.93320590278</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45975.93320590278</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45975.93320590278</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45975.93320590278</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45975.93320590278</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45975.93320590278</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45975.93320590278</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45975.93320590278</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45975.93320590278</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45975.93320590278</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45975.93320590278</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45975.93320590278</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45975.93320590278</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45975.93320590278</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45975.93320590278</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45975.93320590278</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45975.93320590278</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45975.93320590278</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45975.93320590278</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45975.93320590278</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45975.93320590278</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45975.93320590278</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45975.93320590278</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45975.93320590278</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45975.93320590278</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45975.93320590278</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45975.93320590278</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45975.93320590278</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45975.93320590278</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45975.93320590278</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45975.93320590278</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45975.93320590278</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45975.93320590278</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45975.93320590278</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45975.93320590278</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45975.93320590278</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45975.93320590278</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45975.93320590278</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45975.93320590278</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45975.93320590278</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45975.93320590278</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ref="G121:G184" ca="1" si="2">IFERROR(NOW()-F121,"-")</f>
        <v>45975.93320590278</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45975.93320590278</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45975.93320590278</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45975.93320590278</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45975.93320590278</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45975.93320590278</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45975.93320590278</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45975.93320590278</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45975.93320590278</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45975.93320590278</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45975.93320590278</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45975.93320590278</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45975.93320590278</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45975.93320590278</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45975.93320590278</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45975.93320590278</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45975.93320590278</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45975.93320590278</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45975.93320590278</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45975.93320590278</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45975.93320590278</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45975.93320590278</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45975.93320590278</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45975.93320590278</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45975.93320590278</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45975.93320590278</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45975.93320590278</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45975.93320590278</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45975.93320590278</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45975.93320590278</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45975.93320590278</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45975.93320590278</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45975.93320590278</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45975.93320590278</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45975.93320590278</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45975.93320590278</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45975.93320590278</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45975.93320590278</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45975.93320590278</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45975.93320590278</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45975.93320590278</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45975.93320590278</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45975.93320590278</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45975.93320590278</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45975.93320590278</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45975.93320590278</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45975.93320590278</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45975.93320590278</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45975.93320590278</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45975.93320590278</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45975.93320590278</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45975.93320590278</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45975.93320590278</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45975.93320590278</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45975.93320590278</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45975.93320590278</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45975.93320590278</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45975.93320590278</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45975.93320590278</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45975.93320590278</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45975.93320590278</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45975.93320590278</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45975.93320590278</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45975.93320590278</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ref="G185:G248" ca="1" si="3">IFERROR(NOW()-F185,"-")</f>
        <v>45975.93320590278</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45975.93320590278</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45975.93320590278</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45975.93320590278</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45975.93320590278</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45975.93320590278</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45975.93320590278</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45975.93320590278</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45975.93320590278</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45975.93320590278</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45975.93320590278</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45975.93320590278</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45975.93320590278</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45975.93320590278</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45975.93320590278</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45975.93320590278</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45975.93320590278</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45975.93320590278</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45975.93320590278</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45975.93320590278</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45975.93320590278</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45975.93320590278</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45975.93320590278</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45975.93320590278</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45975.93320590278</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45975.93320590278</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45975.93320590278</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45975.93320590278</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45975.93320590278</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45975.93320590278</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45975.93320590278</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45975.93320590278</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45975.93320590278</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45975.93320590278</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45975.93320590278</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45975.93320590278</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45975.93320590278</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45975.93320590278</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45975.93320590278</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45975.93320590278</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45975.93320590278</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45975.93320590278</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45975.93320590278</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45975.93320590278</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45975.93320590278</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45975.93320590278</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45975.93320590278</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45975.93320590278</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45975.93320590278</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45975.93320590278</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45975.93320590278</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45975.93320590278</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45975.93320590278</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45975.93320590278</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45975.93320590278</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45975.93320590278</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45975.93320590278</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45975.93320590278</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45975.93320590278</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45975.93320590278</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45975.93320590278</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45975.93320590278</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45975.93320590278</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45975.93320590278</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ref="G249:G312" ca="1" si="4">IFERROR(NOW()-F249,"-")</f>
        <v>45975.93320590278</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45975.93320590278</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45975.93320590278</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45975.93320590278</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45975.93320590278</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45975.93320590278</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45975.93320590278</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45975.93320590278</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45975.93320590278</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45975.93320590278</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45975.93320590278</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45975.93320590278</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45975.93320590278</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45975.93320590278</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45975.93320590278</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45975.93320590278</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45975.93320590278</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45975.93320590278</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45975.93320590278</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45975.93320590278</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45975.93320590278</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45975.93320590278</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45975.93320590278</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45975.93320590278</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45975.93320590278</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45975.93320590278</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45975.93320590278</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45975.93320590278</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45975.93320590278</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45975.93320590278</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45975.93320590278</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45975.93320590278</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45975.93320590278</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45975.93320590278</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45975.93320590278</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45975.93320590278</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45975.93320590278</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45975.93320590278</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45975.93320590278</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45975.93320590278</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45975.93320590278</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45975.93320590278</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45975.93320590278</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45975.93320590278</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45975.93320590278</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45975.93320590278</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45975.93320590278</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45975.93320590278</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45975.93320590278</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45975.93320590278</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45975.93320590278</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45975.93320590278</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45975.93320590278</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45975.93320590278</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45975.93320590278</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45975.93320590278</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45975.93320590278</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45975.93320590278</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45975.93320590278</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45975.93320590278</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45975.93320590278</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45975.93320590278</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45975.93320590278</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45975.93320590278</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ref="G313:G376" ca="1" si="5">IFERROR(NOW()-F313,"-")</f>
        <v>45975.93320590278</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45975.93320590278</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45975.93320590278</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45975.93320590278</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45975.93320590278</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45975.93320590278</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45975.93320590278</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45975.93320590278</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45975.93320590278</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45975.93320590278</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45975.93320590278</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45975.93320590278</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45975.93320590278</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45975.93320590278</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45975.93320590278</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45975.93320590278</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45975.93320590278</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45975.93320590278</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45975.93320590278</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45975.93320590278</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45975.93320590278</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45975.93320590278</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45975.93320590278</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45975.93320590278</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45975.93320590278</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45975.93320590278</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45975.93320590278</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45975.93320590278</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45975.93320590278</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45975.93320590278</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45975.93320590278</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45975.93320590278</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45975.93320590278</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45975.93320590278</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45975.93320590278</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45975.93320590278</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45975.93320590278</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45975.93320590278</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45975.93320590278</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45975.93320590278</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45975.93320590278</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45975.93320590278</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45975.93320590278</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45975.93320590278</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45975.93320590278</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45975.93320590278</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45975.93320590278</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45975.93320590278</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45975.93320590278</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45975.93320590278</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45975.93320590278</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45975.93320590278</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45975.93320590278</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45975.93320590278</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45975.93320590278</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45975.93320590278</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45975.93320590278</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45975.93320590278</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45975.93320590278</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45975.93320590278</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45975.93320590278</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45975.93320590278</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45975.93320590278</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45975.93320590278</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ref="G377:G440" ca="1" si="6">IFERROR(NOW()-F377,"-")</f>
        <v>45975.93320590278</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45975.93320590278</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45975.93320590278</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45975.93320590278</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45975.93320590278</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45975.93320590278</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45975.93320590278</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45975.93320590278</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45975.93320590278</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45975.93320590278</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45975.93320590278</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45975.93320590278</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45975.93320590278</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45975.93320590278</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45975.93320590278</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45975.93320590278</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45975.93320590278</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45975.93320590278</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45975.93320590278</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45975.93320590278</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45975.93320590278</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45975.93320590278</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45975.93320590278</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45975.93320590278</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45975.93320590278</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45975.93320590278</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45975.93320590278</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45975.93320590278</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45975.93320590278</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45975.93320590278</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45975.93320590278</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45975.93320590278</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45975.93320590278</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45975.93320590278</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45975.93320590278</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45975.93320590278</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45975.93320590278</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45975.93320590278</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45975.93320590278</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45975.93320590278</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45975.93320590278</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45975.93320590278</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45975.93320590278</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45975.93320590278</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45975.93320590278</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45975.93320590278</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45975.93320590278</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45975.93320590278</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45975.93320590278</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45975.93320590278</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45975.93320590278</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45975.93320590278</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45975.93320590278</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45975.93320590278</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45975.93320590278</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45975.93320590278</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45975.93320590278</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45975.93320590278</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45975.93320590278</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45975.93320590278</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45975.93320590278</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45975.93320590278</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45975.93320590278</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45975.93320590278</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ref="G441:G504" ca="1" si="7">IFERROR(NOW()-F441,"-")</f>
        <v>45975.93320590278</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45975.93320590278</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45975.93320590278</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45975.93320590278</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45975.93320590278</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45975.93320590278</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45975.93320590278</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45975.93320590278</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45975.93320590278</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45975.93320590278</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45975.93320590278</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45975.93320590278</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45975.93320590278</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45975.93320590278</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45975.93320590278</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45975.93320590278</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45975.93320590278</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45975.93320590278</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45975.93320590278</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45975.93320590278</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45975.93320590278</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45975.93320590278</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45975.93320590278</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45975.93320590278</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45975.93320590278</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45975.93320590278</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45975.93320590278</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45975.93320590278</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45975.93320590278</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45975.93320590278</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45975.93320590278</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45975.93320590278</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45975.93320590278</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45975.93320590278</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45975.93320590278</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45975.93320590278</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45975.93320590278</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45975.93320590278</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45975.93320590278</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45975.93320590278</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45975.93320590278</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45975.93320590278</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45975.93320590278</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45975.93320590278</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45975.93320590278</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45975.93320590278</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45975.93320590278</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45975.93320590278</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45975.93320590278</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45975.93320590278</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45975.93320590278</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45975.93320590278</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45975.93320590278</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45975.93320590278</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45975.93320590278</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45975.93320590278</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45975.93320590278</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45975.93320590278</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45975.93320590278</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45975.93320590278</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45975.93320590278</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45975.93320590278</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45975.93320590278</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45975.93320590278</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ref="G505:G568" ca="1" si="8">IFERROR(NOW()-F505,"-")</f>
        <v>45975.93320590278</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45975.93320590278</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45975.93320590278</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45975.93320590278</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45975.93320590278</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45975.93320590278</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45975.93320590278</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45975.93320590278</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45975.93320590278</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45975.93320590278</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45975.93320590278</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45975.93320590278</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45975.93320590278</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45975.93320590278</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45975.93320590278</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45975.93320590278</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45975.93320590278</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45975.93320590278</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45975.93320590278</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45975.93320590278</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45975.93320590278</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45975.93320590278</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45975.93320590278</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45975.93320590278</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45975.93320590278</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45975.93320590278</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45975.93320590278</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45975.93320590278</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45975.93320590278</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45975.93320590278</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45975.93320590278</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45975.93320590278</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45975.93320590278</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45975.93320590278</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45975.93320590278</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45975.93320590278</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45975.93320590278</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45975.93320590278</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45975.93320590278</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45975.93320590278</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45975.93320590278</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45975.93320590278</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45975.93320590278</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45975.93320590278</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45975.93320590278</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45975.93320590278</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45975.93320590278</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45975.93320590278</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45975.93320590278</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45975.93320590278</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45975.93320590278</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45975.93320590278</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45975.93320590278</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45975.93320590278</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45975.93320590278</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45975.93320590278</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45975.93320590278</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45975.93320590278</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45975.93320590278</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45975.93320590278</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45975.93320590278</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45975.93320590278</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45975.93320590278</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45975.93320590278</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ref="G569:G632" ca="1" si="9">IFERROR(NOW()-F569,"-")</f>
        <v>45975.93320590278</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45975.93320590278</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45975.93320590278</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45975.93320590278</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45975.93320590278</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45975.93320590278</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45975.93320590278</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45975.93320590278</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45975.93320590278</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45975.93320590278</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45975.93320590278</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45975.93320590278</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45975.93320590278</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45975.93320590278</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45975.93320590278</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45975.93320590278</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45975.93320590278</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45975.93320590278</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45975.93320590278</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45975.93320590278</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45975.93320590278</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45975.93320590278</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45975.93320590278</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45975.93320590278</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45975.93320590278</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45975.93320590278</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45975.93320590278</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45975.93320590278</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45975.93320590278</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45975.93320590278</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45975.93320590278</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45975.93320590278</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45975.93320590278</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45975.93320590278</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45975.93320590278</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45975.93320590278</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45975.93320590278</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45975.93320590278</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45975.93320590278</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45975.93320590278</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45975.93320590278</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45975.93320590278</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45975.93320590278</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45975.93320590278</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45975.93320590278</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45975.93320590278</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45975.93320590278</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45975.93320590278</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45975.93320590278</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45975.93320590278</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45975.93320590278</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45975.93320590278</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45975.93320590278</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45975.93320590278</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45975.93320590278</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45975.93320590278</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45975.93320590278</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45975.93320590278</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45975.93320590278</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45975.93320590278</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45975.93320590278</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45975.93320590278</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45975.93320590278</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45975.93320590278</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ref="G633:G696" ca="1" si="10">IFERROR(NOW()-F633,"-")</f>
        <v>45975.93320590278</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45975.93320590278</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45975.93320590278</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45975.93320590278</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45975.93320590278</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45975.93320590278</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45975.93320590278</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45975.93320590278</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45975.93320590278</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45975.93320590278</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45975.93320590278</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45975.93320590278</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45975.93320590278</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45975.93320590278</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45975.93320590278</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45975.93320590278</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45975.93320590278</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45975.93320590278</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45975.93320590278</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45975.93320590278</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45975.93320590278</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45975.93320590278</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45975.93320590278</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45975.93320590278</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45975.93320590278</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45975.93320590278</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45975.93320590278</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45975.93320590278</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45975.93320590278</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45975.93320590278</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45975.93320590278</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45975.93320590278</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45975.93320590278</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45975.93320590278</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45975.93320590278</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45975.93320590278</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45975.93320590278</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45975.93320590278</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45975.93320590278</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45975.93320590278</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45975.93320590278</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45975.93320590278</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45975.93320590278</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45975.93320590278</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45975.93320590278</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45975.93320590278</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45975.93320590278</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45975.93320590278</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45975.93320590278</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45975.93320590278</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45975.93320590278</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45975.93320590278</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45975.93320590278</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45975.93320590278</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45975.93320590278</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45975.93320590278</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45975.93320590278</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45975.93320590278</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45975.93320590278</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45975.93320590278</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45975.93320590278</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45975.93320590278</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45975.93320590278</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45975.93320590278</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ref="G697:G760" ca="1" si="11">IFERROR(NOW()-F697,"-")</f>
        <v>45975.93320590278</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45975.93320590278</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45975.93320590278</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45975.93320590278</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45975.93320590278</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45975.93320590278</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45975.93320590278</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45975.93320590278</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45975.93320590278</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45975.93320590278</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45975.93320590278</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45975.93320590278</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45975.93320590278</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45975.93320590278</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45975.93320590278</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45975.93320590278</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45975.93320590278</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45975.93320590278</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45975.93320590278</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45975.93320590278</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45975.93320590278</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45975.93320590278</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45975.93320590278</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45975.93320590278</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45975.93320590278</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45975.93320590278</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45975.93320590278</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45975.93320590278</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45975.93320590278</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45975.93320590278</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45975.93320590278</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45975.93320590278</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45975.93320590278</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45975.93320590278</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45975.93320590278</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45975.93320590278</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45975.93320590278</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45975.93320590278</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45975.93320590278</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45975.93320590278</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45975.93320590278</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45975.93320590278</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45975.93320590278</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45975.93320590278</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45975.93320590278</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45975.93320590278</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45975.93320590278</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45975.93320590278</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45975.93320590278</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45975.93320590278</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45975.93320590278</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45975.93320590278</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45975.93320590278</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45975.93320590278</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45975.93320590278</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45975.93320590278</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45975.93320590278</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45975.93320590278</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45975.93320590278</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45975.93320590278</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45975.93320590278</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45975.93320590278</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45975.93320590278</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45975.93320590278</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ref="G761:G824" ca="1" si="12">IFERROR(NOW()-F761,"-")</f>
        <v>45975.93320590278</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45975.93320590278</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45975.93320590278</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45975.93320590278</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45975.93320590278</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45975.93320590278</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45975.93320590278</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45975.93320590278</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45975.93320590278</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45975.93320590278</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45975.93320590278</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45975.93320590278</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45975.93320590278</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45975.93320590278</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45975.93320590278</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45975.93320590278</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45975.93320590278</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45975.93320590278</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45975.93320590278</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45975.93320590278</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45975.93320590278</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45975.93320590278</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45975.93320590278</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45975.93320590278</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45975.93320590278</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45975.93320590278</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45975.93320590278</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45975.93320590278</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45975.93320590278</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45975.93320590278</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45975.93320590278</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45975.93320590278</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45975.93320590278</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45975.93320590278</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45975.93320590278</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45975.93320590278</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45975.93320590278</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45975.93320590278</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45975.93320590278</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45975.93320590278</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45975.93320590278</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45975.93320590278</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45975.93320590278</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45975.93320590278</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45975.93320590278</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45975.93320590278</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45975.93320590278</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45975.93320590278</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45975.93320590278</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45975.93320590278</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45975.93320590278</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45975.93320590278</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45975.93320590278</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45975.93320590278</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45975.93320590278</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45975.93320590278</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45975.93320590278</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45975.93320590278</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45975.93320590278</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45975.93320590278</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45975.93320590278</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45975.93320590278</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45975.93320590278</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45975.93320590278</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ref="G825:G888" ca="1" si="13">IFERROR(NOW()-F825,"-")</f>
        <v>45975.93320590278</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45975.93320590278</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45975.93320590278</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45975.93320590278</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45975.93320590278</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45975.93320590278</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45975.93320590278</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45975.93320590278</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45975.93320590278</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45975.93320590278</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45975.93320590278</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45975.93320590278</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45975.93320590278</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45975.93320590278</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45975.93320590278</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45975.93320590278</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45975.93320590278</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45975.93320590278</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45975.93320590278</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45975.93320590278</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45975.93320590278</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45975.93320590278</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45975.93320590278</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45975.93320590278</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45975.93320590278</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45975.93320590278</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45975.93320590278</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45975.93320590278</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45975.93320590278</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45975.93320590278</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45975.93320590278</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45975.93320590278</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45975.93320590278</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45975.93320590278</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45975.93320590278</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45975.93320590278</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45975.93320590278</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45975.93320590278</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45975.93320590278</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45975.93320590278</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45975.93320590278</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45975.93320590278</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45975.93320590278</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45975.93320590278</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45975.93320590278</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45975.93320590278</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45975.93320590278</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45975.93320590278</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45975.93320590278</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45975.93320590278</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45975.93320590278</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45975.93320590278</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45975.93320590278</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45975.93320590278</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45975.93320590278</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45975.93320590278</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45975.93320590278</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45975.93320590278</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45975.93320590278</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45975.93320590278</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45975.93320590278</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45975.93320590278</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45975.93320590278</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45975.93320590278</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ref="G889:G952" ca="1" si="14">IFERROR(NOW()-F889,"-")</f>
        <v>45975.93320590278</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45975.93320590278</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45975.93320590278</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45975.93320590278</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45975.93320590278</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45975.93320590278</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45975.93320590278</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45975.93320590278</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45975.93320590278</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45975.93320590278</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45975.93320590278</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45975.93320590278</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45975.93320590278</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45975.93320590278</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45975.93320590278</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45975.93320590278</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45975.93320590278</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45975.93320590278</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45975.93320590278</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45975.93320590278</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45975.93320590278</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45975.93320590278</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45975.93320590278</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45975.93320590278</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45975.93320590278</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45975.93320590278</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45975.93320590278</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45975.93320590278</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45975.93320590278</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45975.93320590278</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45975.93320590278</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45975.93320590278</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45975.93320590278</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45975.93320590278</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45975.93320590278</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45975.93320590278</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45975.93320590278</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45975.93320590278</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45975.93320590278</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45975.93320590278</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45975.93320590278</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45975.93320590278</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45975.93320590278</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45975.93320590278</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45975.93320590278</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45975.93320590278</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45975.93320590278</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45975.93320590278</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45975.93320590278</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45975.93320590278</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45975.93320590278</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45975.93320590278</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45975.93320590278</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45975.93320590278</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45975.93320590278</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45975.93320590278</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45975.93320590278</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45975.93320590278</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45975.93320590278</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45975.93320590278</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45975.93320590278</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45975.93320590278</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45975.93320590278</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45975.93320590278</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ref="G953:G1016" ca="1" si="15">IFERROR(NOW()-F953,"-")</f>
        <v>45975.93320590278</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45975.93320590278</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45975.93320590278</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45975.93320590278</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45975.93320590278</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45975.93320590278</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45975.93320590278</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45975.93320590278</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45975.93320590278</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45975.93320590278</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45975.93320590278</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45975.93320590278</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45975.93320590278</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45975.93320590278</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45975.93320590278</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45975.93320590278</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45975.93320590278</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45975.93320590278</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45975.93320590278</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45975.93320590278</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45975.93320590278</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45975.93320590278</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45975.93320590278</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45975.93320590278</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45975.93320590278</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45975.93320590278</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45975.93320590278</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45975.93320590278</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45975.93320590278</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45975.93320590278</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45975.93320590278</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45975.93320590278</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45975.93320590278</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45975.93320590278</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45975.93320590278</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45975.93320590278</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45975.93320590278</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45975.93320590278</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45975.93320590278</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45975.93320590278</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45975.93320590278</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45975.93320590278</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45975.93320590278</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45975.93320590278</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45975.93320590278</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45975.93320590278</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45975.93320590278</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45975.93320590278</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45975.93320590278</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45975.93320590278</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45975.93320590278</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45975.93320590278</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45975.93320590278</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45975.93320590278</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45975.93320590278</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45975.93320590278</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45975.93320590278</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45975.93320590278</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45975.93320590278</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45975.93320590278</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45975.93320590278</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45975.93320590278</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45975.93320590278</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45975.93320590278</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ref="G1017:G1031" ca="1" si="16">IFERROR(NOW()-F1017,"-")</f>
        <v>45975.93320590278</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45975.93320590278</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45975.93320590278</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45975.93320590278</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45975.93320590278</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45975.93320590278</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45975.93320590278</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45975.93320590278</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45975.93320590278</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45975.93320590278</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45975.93320590278</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45975.93320590278</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45975.93320590278</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45975.93320590278</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45975.93320590278</v>
      </c>
      <c r="H1031" s="22"/>
      <c r="I1031" s="19" t="str">
        <f>IFERROR(VLOOKUP(D1031,DB!A:F,6,0),"")</f>
        <v/>
      </c>
      <c r="J1031" s="18" t="str">
        <f>IFERROR(VLOOKUP(D1031,DB!A:G,7,0),"")</f>
        <v/>
      </c>
      <c r="K1031" s="45"/>
      <c r="L1031" s="23" t="str">
        <f>IFERROR(VLOOKUP(D1031,DB!A:I,9,0),"")</f>
        <v/>
      </c>
    </row>
  </sheetData>
  <dataValidations count="2">
    <dataValidation allowBlank="1" showInputMessage="1" showErrorMessage="1" sqref="E1" xr:uid="{5914219A-CB83-432D-936A-CC0CB6F3982A}"/>
    <dataValidation type="list" allowBlank="1" showInputMessage="1" showErrorMessage="1" sqref="E2:E1031"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39111</v>
      </c>
      <c r="B2" s="92" t="str">
        <f>IFERROR(VLOOKUP(D2,DB!A:K,11,0),"")</f>
        <v>R4</v>
      </c>
      <c r="C2" s="94">
        <v>1</v>
      </c>
      <c r="D2" s="92" t="s">
        <v>35092</v>
      </c>
      <c r="E2" s="95" t="s">
        <v>39021</v>
      </c>
      <c r="F2" s="96">
        <v>45703.480717592596</v>
      </c>
      <c r="G2" s="97">
        <f t="shared" ref="G2" ca="1" si="0">IFERROR(NOW()-F2,"")</f>
        <v>272.45248831018398</v>
      </c>
      <c r="H2" s="96">
        <v>45703.474768518521</v>
      </c>
      <c r="I2" s="96" t="str">
        <f>IFERROR(VLOOKUP(D2,DB!A:F,6,0),"")</f>
        <v>SCECO</v>
      </c>
      <c r="J2" s="96" t="str">
        <f>IFERROR(VLOOKUP(D2,DB!A:G,7,0),"")</f>
        <v>Dead</v>
      </c>
      <c r="K2" s="98" t="s">
        <v>39112</v>
      </c>
      <c r="L2" s="92" t="str">
        <f>IFERROR(VLOOKUP(D2,DB!A:I,9,0),"")</f>
        <v>Latis</v>
      </c>
    </row>
    <row r="3" spans="1:16" ht="15" customHeight="1">
      <c r="A3" s="135" t="s">
        <v>39113</v>
      </c>
      <c r="B3" s="135" t="str">
        <f>IFERROR(VLOOKUP(D3,DB!A:K,11,0),"")</f>
        <v>R4</v>
      </c>
      <c r="C3" s="94">
        <v>1</v>
      </c>
      <c r="D3" s="92" t="s">
        <v>36421</v>
      </c>
      <c r="E3" s="95" t="s">
        <v>39021</v>
      </c>
      <c r="F3" s="96">
        <v>45975.803229166668</v>
      </c>
      <c r="G3" s="97">
        <f ca="1">IFERROR(NOW()-F3,"")</f>
        <v>0.12997673611243954</v>
      </c>
      <c r="H3" s="96">
        <v>45975.787465277775</v>
      </c>
      <c r="I3" s="135" t="str">
        <f>IFERROR(VLOOKUP(D3,DB!A:F,6,0),"")</f>
        <v>Generator-SG</v>
      </c>
      <c r="J3" s="135" t="str">
        <f>IFERROR(VLOOKUP(D3,DB!A:G,7,0),"")</f>
        <v>No BB Shifted</v>
      </c>
      <c r="K3" s="98" t="s">
        <v>39114</v>
      </c>
      <c r="L3" s="92" t="str">
        <f>IFERROR(VLOOKUP(D3,DB!A:I,9,0),"")</f>
        <v>Latis</v>
      </c>
    </row>
    <row r="4" spans="1:16" ht="15" customHeight="1">
      <c r="A4" s="135" t="s">
        <v>39115</v>
      </c>
      <c r="B4" s="135" t="str">
        <f>IFERROR(VLOOKUP(D4,DB!A:K,11,0),"")</f>
        <v>R4</v>
      </c>
      <c r="C4" s="94">
        <v>2</v>
      </c>
      <c r="D4" s="92" t="s">
        <v>33953</v>
      </c>
      <c r="E4" s="95" t="s">
        <v>39021</v>
      </c>
      <c r="F4" s="96">
        <v>45975.824641203704</v>
      </c>
      <c r="G4" s="97">
        <f ca="1">IFERROR(NOW()-F4,"")</f>
        <v>0.10856469907594146</v>
      </c>
      <c r="H4" s="96">
        <v>45975.814699074072</v>
      </c>
      <c r="I4" s="135" t="str">
        <f>IFERROR(VLOOKUP(D4,DB!A:F,6,0),"")</f>
        <v>SCECO</v>
      </c>
      <c r="J4" s="135" t="str">
        <f>IFERROR(VLOOKUP(D4,DB!A:G,7,0),"")</f>
        <v>Vandalized</v>
      </c>
      <c r="K4" s="98" t="s">
        <v>39116</v>
      </c>
      <c r="L4" s="92" t="str">
        <f>IFERROR(VLOOKUP(D4,DB!A:I,9,0),"")</f>
        <v>Latis</v>
      </c>
    </row>
    <row r="5" spans="1:16" ht="15" customHeight="1">
      <c r="A5" s="135" t="s">
        <v>39117</v>
      </c>
      <c r="B5" s="135" t="str">
        <f>IFERROR(VLOOKUP(D5,DB!A:K,11,0),"")</f>
        <v>R4</v>
      </c>
      <c r="C5" s="94">
        <v>1</v>
      </c>
      <c r="D5" s="92" t="s">
        <v>38025</v>
      </c>
      <c r="E5" s="95" t="s">
        <v>39021</v>
      </c>
      <c r="F5" s="96"/>
      <c r="G5" s="97">
        <f ca="1">IFERROR(NOW()-F5,"")</f>
        <v>45975.93320590278</v>
      </c>
      <c r="H5" s="96">
        <v>45975.864583333336</v>
      </c>
      <c r="I5" s="135" t="str">
        <f>IFERROR(VLOOKUP(D5,DB!A:F,6,0),"")</f>
        <v>SCECO</v>
      </c>
      <c r="J5" s="135" t="str">
        <f>IFERROR(VLOOKUP(D5,DB!A:G,7,0),"")</f>
        <v>Good</v>
      </c>
      <c r="K5" s="98" t="s">
        <v>39118</v>
      </c>
      <c r="L5" s="92" t="str">
        <f>IFERROR(VLOOKUP(D5,DB!A:I,9,0),"")</f>
        <v>Latis</v>
      </c>
    </row>
    <row r="6" spans="1:16" ht="15" customHeight="1">
      <c r="A6" s="135" t="s">
        <v>39117</v>
      </c>
      <c r="B6" s="135" t="str">
        <f>IFERROR(VLOOKUP(D6,DB!A:K,11,0),"")</f>
        <v>R4</v>
      </c>
      <c r="C6" s="94">
        <v>1</v>
      </c>
      <c r="D6" s="92" t="s">
        <v>37664</v>
      </c>
      <c r="E6" s="95" t="s">
        <v>39021</v>
      </c>
      <c r="F6" s="96"/>
      <c r="G6" s="97">
        <f ca="1">IFERROR(NOW()-F6,"")</f>
        <v>45975.93320590278</v>
      </c>
      <c r="H6" s="96">
        <v>45975.859722222223</v>
      </c>
      <c r="I6" s="135" t="str">
        <f>IFERROR(VLOOKUP(D6,DB!A:F,6,0),"")</f>
        <v>SCECO</v>
      </c>
      <c r="J6" s="135" t="str">
        <f>IFERROR(VLOOKUP(D6,DB!A:G,7,0),"")</f>
        <v>Dead</v>
      </c>
      <c r="K6" s="98" t="s">
        <v>39118</v>
      </c>
      <c r="L6" s="92" t="str">
        <f>IFERROR(VLOOKUP(D6,DB!A:I,9,0),"")</f>
        <v>Latis</v>
      </c>
    </row>
    <row r="7" spans="1:16" ht="15" customHeight="1">
      <c r="A7" s="135" t="s">
        <v>39117</v>
      </c>
      <c r="B7" s="135" t="str">
        <f>IFERROR(VLOOKUP(D7,DB!A:K,11,0),"")</f>
        <v>R4</v>
      </c>
      <c r="C7" s="94">
        <v>1</v>
      </c>
      <c r="D7" s="92" t="s">
        <v>30502</v>
      </c>
      <c r="E7" s="95" t="s">
        <v>39021</v>
      </c>
      <c r="F7" s="96"/>
      <c r="G7" s="97">
        <f ca="1">IFERROR(NOW()-F7,"")</f>
        <v>45975.93320590278</v>
      </c>
      <c r="H7" s="96">
        <v>45975.853472222225</v>
      </c>
      <c r="I7" s="135" t="str">
        <f>IFERROR(VLOOKUP(D7,DB!A:F,6,0),"")</f>
        <v>SCECO</v>
      </c>
      <c r="J7" s="135" t="str">
        <f>IFERROR(VLOOKUP(D7,DB!A:G,7,0),"")</f>
        <v>Dead+In progress</v>
      </c>
      <c r="K7" s="98" t="s">
        <v>39118</v>
      </c>
      <c r="L7" s="92" t="str">
        <f>IFERROR(VLOOKUP(D7,DB!A:I,9,0),"")</f>
        <v>Latis</v>
      </c>
    </row>
    <row r="8" spans="1:16" ht="15" customHeight="1">
      <c r="A8" s="135" t="s">
        <v>39117</v>
      </c>
      <c r="B8" s="135" t="str">
        <f>IFERROR(VLOOKUP(D8,DB!A:K,11,0),"")</f>
        <v>R4</v>
      </c>
      <c r="C8" s="94">
        <v>1</v>
      </c>
      <c r="D8" s="92" t="s">
        <v>30640</v>
      </c>
      <c r="E8" s="95" t="s">
        <v>39021</v>
      </c>
      <c r="F8" s="96"/>
      <c r="G8" s="97">
        <f ca="1">IFERROR(NOW()-F8,"")</f>
        <v>45975.93320590278</v>
      </c>
      <c r="H8" s="96">
        <v>45975.830555555556</v>
      </c>
      <c r="I8" s="135" t="str">
        <f>IFERROR(VLOOKUP(D8,DB!A:F,6,0),"")</f>
        <v>SCECO</v>
      </c>
      <c r="J8" s="135" t="str">
        <f>IFERROR(VLOOKUP(D8,DB!A:G,7,0),"")</f>
        <v>Weak</v>
      </c>
      <c r="K8" s="98" t="s">
        <v>39118</v>
      </c>
      <c r="L8" s="92" t="str">
        <f>IFERROR(VLOOKUP(D8,DB!A:I,9,0),"")</f>
        <v>Latis</v>
      </c>
    </row>
    <row r="9" spans="1:16" ht="15" customHeight="1">
      <c r="A9" s="135"/>
      <c r="B9" s="135" t="str">
        <f>IFERROR(VLOOKUP(D9,DB!A:K,11,0),"")</f>
        <v/>
      </c>
      <c r="C9" s="94"/>
      <c r="D9" s="92"/>
      <c r="E9" s="95"/>
      <c r="F9" s="96"/>
      <c r="G9" s="97">
        <f ca="1">IFERROR(NOW()-F9,"")</f>
        <v>45975.93320590278</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45975.93320590278</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45975.93320590278</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45975.93320590278</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45975.93320590278</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45975.93320590278</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45975.93320590278</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45975.93320590278</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45975.93320590278</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45975.93320590278</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45975.93320590278</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45975.93320590278</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45975.93320590278</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45975.93320590278</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45975.93320590278</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45975.93320590278</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45975.93320590278</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45975.93320590278</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45975.93320590278</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45975.93320590278</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45975.93320590278</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45975.93320590278</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45975.93320590278</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45975.93320590278</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45975.93320590278</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45975.93320590278</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45975.93320590278</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45975.93320590278</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45975.93320590278</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45975.93320590278</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45975.93320590278</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45975.93320590278</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2"/>
  <sheetViews>
    <sheetView workbookViewId="0">
      <selection activeCell="D6" sqref="D6"/>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39119</v>
      </c>
      <c r="B2" s="37" t="str">
        <f>IFERROR(VLOOKUP(D2,DB!A:K,11,0),"")</f>
        <v>R5</v>
      </c>
      <c r="C2" s="37">
        <v>3</v>
      </c>
      <c r="D2" s="107" t="s">
        <v>36011</v>
      </c>
      <c r="E2" s="37" t="s">
        <v>39021</v>
      </c>
      <c r="F2" s="38">
        <v>45891.832060185188</v>
      </c>
      <c r="G2" s="116">
        <f ca="1">IFERROR(NOW()-F2,"")</f>
        <v>84.101145717591862</v>
      </c>
      <c r="H2" s="38">
        <v>45891.790393518517</v>
      </c>
      <c r="I2" s="37" t="str">
        <f>IFERROR(VLOOKUP(D2,DB!A:F,6,0),"")</f>
        <v>Generator-SG</v>
      </c>
      <c r="J2" s="37" t="str">
        <f>IFERROR(VLOOKUP(D2,DB!A:G,7,0),"")</f>
        <v>Vandalized</v>
      </c>
      <c r="K2" s="37" t="s">
        <v>39120</v>
      </c>
      <c r="L2" s="37" t="str">
        <f>IFERROR(VLOOKUP(D2,DB!A:I,9,0),"")</f>
        <v>Latis</v>
      </c>
      <c r="M2" s="106"/>
    </row>
    <row r="3" spans="1:13" ht="30">
      <c r="A3" s="37" t="s">
        <v>39121</v>
      </c>
      <c r="B3" s="37" t="str">
        <f>IFERROR(VLOOKUP(D3,DB!A:K,11,0),"")</f>
        <v>R5</v>
      </c>
      <c r="C3" s="37">
        <v>1</v>
      </c>
      <c r="D3" s="37" t="s">
        <v>33268</v>
      </c>
      <c r="E3" s="37" t="s">
        <v>39104</v>
      </c>
      <c r="F3" s="38">
        <v>45926.188877314817</v>
      </c>
      <c r="G3" s="116">
        <f t="shared" ref="G3" ca="1" si="0">IFERROR(NOW()-F3,"")</f>
        <v>49.744328587963537</v>
      </c>
      <c r="H3" s="38">
        <v>45926.158159722225</v>
      </c>
      <c r="I3" s="37" t="str">
        <f>IFERROR(VLOOKUP(D3,DB!A:F,6,0),"")</f>
        <v>SCECO</v>
      </c>
      <c r="J3" s="37" t="str">
        <f>IFERROR(VLOOKUP(D3,DB!A:G,7,0),"")</f>
        <v>Good</v>
      </c>
      <c r="K3" s="37" t="s">
        <v>39122</v>
      </c>
      <c r="L3" s="37" t="str">
        <f>IFERROR(VLOOKUP(D3,DB!A:I,9,0),"")</f>
        <v>Latis</v>
      </c>
      <c r="M3" s="106"/>
    </row>
    <row r="4" spans="1:13" ht="48" customHeight="1">
      <c r="A4" s="124" t="s">
        <v>39123</v>
      </c>
      <c r="B4" s="124" t="str">
        <f>IFERROR(VLOOKUP(D4,DB!A:K,11,0),"")</f>
        <v>R5</v>
      </c>
      <c r="C4" s="124">
        <v>1</v>
      </c>
      <c r="D4" s="124" t="s">
        <v>34758</v>
      </c>
      <c r="E4" s="124" t="s">
        <v>39104</v>
      </c>
      <c r="F4" s="125">
        <v>45948.661111111112</v>
      </c>
      <c r="G4" s="126">
        <f t="shared" ref="G4" ca="1" si="1">IFERROR(NOW()-F4,"")</f>
        <v>27.272094791667769</v>
      </c>
      <c r="H4" s="125">
        <v>45948.661111111112</v>
      </c>
      <c r="I4" s="124" t="str">
        <f>IFERROR(VLOOKUP(D4,DB!A:F,6,0),"")</f>
        <v>SCECO</v>
      </c>
      <c r="J4" s="124" t="str">
        <f>IFERROR(VLOOKUP(D4,DB!A:G,7,0),"")</f>
        <v>Dead</v>
      </c>
      <c r="K4" s="124" t="s">
        <v>39124</v>
      </c>
      <c r="L4" s="124" t="str">
        <f>IFERROR(VLOOKUP(D4,DB!A:I,9,0),"")</f>
        <v>Latis</v>
      </c>
    </row>
    <row r="5" spans="1:13" ht="30.75">
      <c r="A5" s="124" t="s">
        <v>39125</v>
      </c>
      <c r="B5" s="124" t="s">
        <v>5443</v>
      </c>
      <c r="C5" s="124">
        <v>1</v>
      </c>
      <c r="D5" s="124" t="s">
        <v>32330</v>
      </c>
      <c r="E5" s="124" t="s">
        <v>39021</v>
      </c>
      <c r="F5" s="125">
        <v>45968.848599537036</v>
      </c>
      <c r="G5" s="126">
        <v>0.54726851851851854</v>
      </c>
      <c r="H5" s="125">
        <v>45968.827465277776</v>
      </c>
      <c r="I5" s="124" t="s">
        <v>22</v>
      </c>
      <c r="J5" s="124" t="s">
        <v>65</v>
      </c>
      <c r="K5" s="124" t="s">
        <v>39126</v>
      </c>
      <c r="L5" s="124" t="s">
        <v>8145</v>
      </c>
    </row>
    <row r="6" spans="1:13">
      <c r="A6" s="124"/>
      <c r="B6" s="124" t="str">
        <f>IFERROR(VLOOKUP(D6,DB!A:K,11,0),"")</f>
        <v/>
      </c>
      <c r="C6" s="124"/>
      <c r="D6" s="124"/>
      <c r="E6" s="124"/>
      <c r="F6" s="124"/>
      <c r="G6" s="126">
        <f t="shared" ref="G6:G55" ca="1" si="2">IFERROR(NOW()-F6,"")</f>
        <v>45975.93320590278</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4"/>
      <c r="G7" s="126">
        <f t="shared" ca="1" si="2"/>
        <v>45975.93320590278</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45975.93320590278</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45975.93320590278</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45975.93320590278</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45975.93320590278</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45975.93320590278</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45975.93320590278</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45975.93320590278</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45975.93320590278</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45975.93320590278</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45975.93320590278</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45975.93320590278</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45975.93320590278</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45975.93320590278</v>
      </c>
      <c r="H20" s="124"/>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45975.93320590278</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45975.93320590278</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45975.93320590278</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45975.93320590278</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45975.93320590278</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45975.93320590278</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45975.93320590278</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45975.93320590278</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45975.93320590278</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45975.93320590278</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45975.93320590278</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45975.93320590278</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45975.93320590278</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45975.93320590278</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45975.93320590278</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45975.93320590278</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45975.93320590278</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45975.93320590278</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45975.93320590278</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45975.93320590278</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45975.93320590278</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45975.93320590278</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45975.93320590278</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45975.93320590278</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45975.93320590278</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45975.93320590278</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45975.93320590278</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45975.93320590278</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4">
        <f t="shared" ca="1" si="2"/>
        <v>45975.93320590278</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45975.93320590278</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45975.93320590278</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45975.93320590278</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45975.93320590278</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45975.93320590278</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45975.93320590278</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ref="G56:G119" ca="1" si="3">IFERROR(NOW()-F56,"")</f>
        <v>45975.93320590278</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ca="1" si="3"/>
        <v>45975.93320590278</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45975.93320590278</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45975.93320590278</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45975.93320590278</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45975.93320590278</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45975.93320590278</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45975.93320590278</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45975.93320590278</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45975.93320590278</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45975.93320590278</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45975.93320590278</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45975.93320590278</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45975.93320590278</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45975.93320590278</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45975.93320590278</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45975.93320590278</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45975.93320590278</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45975.93320590278</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45975.93320590278</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45975.93320590278</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45975.93320590278</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45975.93320590278</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45975.93320590278</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45975.93320590278</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45975.93320590278</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45975.93320590278</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45975.93320590278</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45975.93320590278</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45975.93320590278</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45975.93320590278</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45975.93320590278</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45975.93320590278</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45975.93320590278</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45975.93320590278</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45975.93320590278</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45975.93320590278</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45975.93320590278</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45975.93320590278</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45975.93320590278</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45975.93320590278</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45975.93320590278</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45975.93320590278</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45975.93320590278</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45975.93320590278</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45975.93320590278</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45975.93320590278</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45975.93320590278</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45975.93320590278</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45975.93320590278</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45975.93320590278</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45975.93320590278</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45975.93320590278</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45975.93320590278</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45975.93320590278</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45975.93320590278</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45975.93320590278</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45975.93320590278</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45975.93320590278</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45975.93320590278</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45975.93320590278</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45975.93320590278</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45975.93320590278</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45975.93320590278</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ref="G120:G183" ca="1" si="4">IFERROR(NOW()-F120,"")</f>
        <v>45975.93320590278</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4"/>
        <v>45975.93320590278</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45975.93320590278</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45975.93320590278</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45975.93320590278</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45975.93320590278</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45975.93320590278</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45975.93320590278</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45975.93320590278</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45975.93320590278</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45975.93320590278</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45975.93320590278</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45975.93320590278</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45975.93320590278</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45975.93320590278</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45975.93320590278</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45975.93320590278</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45975.93320590278</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45975.93320590278</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45975.93320590278</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45975.93320590278</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45975.93320590278</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45975.93320590278</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45975.93320590278</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45975.93320590278</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45975.93320590278</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45975.93320590278</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45975.93320590278</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45975.93320590278</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45975.93320590278</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45975.93320590278</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45975.93320590278</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45975.93320590278</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45975.93320590278</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45975.93320590278</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45975.93320590278</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45975.93320590278</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45975.93320590278</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45975.93320590278</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45975.93320590278</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45975.93320590278</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45975.93320590278</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45975.93320590278</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45975.93320590278</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45975.93320590278</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45975.93320590278</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45975.93320590278</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45975.93320590278</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45975.93320590278</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45975.93320590278</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45975.93320590278</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45975.93320590278</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45975.93320590278</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45975.93320590278</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45975.93320590278</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45975.93320590278</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45975.93320590278</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45975.93320590278</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45975.93320590278</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45975.93320590278</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45975.93320590278</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45975.93320590278</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45975.93320590278</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45975.93320590278</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ref="G184:G247" ca="1" si="5">IFERROR(NOW()-F184,"")</f>
        <v>45975.93320590278</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5"/>
        <v>45975.93320590278</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45975.93320590278</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45975.93320590278</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45975.93320590278</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45975.93320590278</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45975.93320590278</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45975.93320590278</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45975.93320590278</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45975.93320590278</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45975.93320590278</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45975.93320590278</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45975.93320590278</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45975.93320590278</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45975.93320590278</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45975.93320590278</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45975.93320590278</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45975.93320590278</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45975.93320590278</v>
      </c>
      <c r="H202" s="124"/>
      <c r="I202" s="124" t="str">
        <f>IFERROR(VLOOKUP(D202,DB!A:F,6,0),"")</f>
        <v/>
      </c>
      <c r="J202" s="124" t="str">
        <f>IFERROR(VLOOKUP(D202,DB!A:G,7,0),"")</f>
        <v/>
      </c>
      <c r="K202" s="124"/>
      <c r="L202" s="124" t="str">
        <f>IFERROR(VLOOKUP(D202,DB!A:I,9,0),"")</f>
        <v/>
      </c>
    </row>
    <row r="203" spans="1:12">
      <c r="A203" s="124"/>
      <c r="B203" s="124"/>
      <c r="C203" s="124"/>
      <c r="D203" s="124"/>
      <c r="E203" s="124"/>
      <c r="F203" s="124"/>
      <c r="G203" s="124"/>
      <c r="H203" s="124"/>
      <c r="I203" s="124"/>
      <c r="J203" s="124"/>
      <c r="K203" s="124"/>
      <c r="L203" s="124"/>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sheetData>
  <dataValidations count="2">
    <dataValidation allowBlank="1" showInputMessage="1" showErrorMessage="1" sqref="E1" xr:uid="{920C6338-E771-4DAE-8C89-92A9093EA4DE}"/>
    <dataValidation type="list" allowBlank="1" showInputMessage="1" showErrorMessage="1" sqref="E2:E202"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K3" sqref="K3"/>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39127</v>
      </c>
      <c r="B2" s="141" t="str">
        <f>IFERROR(VLOOKUP(D2,DB!A:K,11,0),"")</f>
        <v>R6</v>
      </c>
      <c r="C2" s="142">
        <v>1</v>
      </c>
      <c r="D2" s="141" t="s">
        <v>31562</v>
      </c>
      <c r="E2" s="124" t="s">
        <v>39021</v>
      </c>
      <c r="F2" s="143">
        <v>45975.925219907411</v>
      </c>
      <c r="G2" s="105">
        <f t="shared" ref="G2:G27" ca="1" si="0">IFERROR(NOW()-F2,"-")</f>
        <v>7.9859953693812713E-3</v>
      </c>
      <c r="H2" s="143">
        <v>45975.919363425928</v>
      </c>
      <c r="I2" s="141" t="str">
        <f>IFERROR(VLOOKUP(D2,DB!A:F,6,0),"")</f>
        <v>SCECO</v>
      </c>
      <c r="J2" s="141" t="str">
        <f>IFERROR(VLOOKUP(D2,DB!A:G,7,0),"")</f>
        <v>Dead+No BB Design</v>
      </c>
      <c r="K2" s="144" t="s">
        <v>39128</v>
      </c>
      <c r="L2" s="145" t="str">
        <f>IFERROR(VLOOKUP(D2,DB!A:I,9,0),"")</f>
        <v>Latis</v>
      </c>
    </row>
    <row r="3" spans="1:16382" ht="31.5" customHeight="1">
      <c r="A3" s="140"/>
      <c r="B3" s="141" t="str">
        <f>IFERROR(VLOOKUP(D3,DB!A:K,11,0),"")</f>
        <v/>
      </c>
      <c r="C3" s="142"/>
      <c r="D3" s="141"/>
      <c r="E3" s="124"/>
      <c r="F3" s="143"/>
      <c r="G3" s="105">
        <f t="shared" ca="1" si="0"/>
        <v>45975.93320590278</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45975.93320590278</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45975.93320590278</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45975.93320590278</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45975.93320590278</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45975.93320590278</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45975.93320590278</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45975.93320590278</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45975.93320590278</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45975.93320590278</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45975.93320590278</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45975.93320590278</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45975.93320590278</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45975.93320590278</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45975.93320590278</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45975.93320590278</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45975.93320590278</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45975.93320590278</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45975.93320590278</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45975.93320590278</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45975.93320590278</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45975.93320590278</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45975.93320590278</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45975.93320590278</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45975.93320590278</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45975.93320590278</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45975.93320590278</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45975.93320590278</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45975.93320590278</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45975.93320590278</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45975.93320590278</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45975.93320590278</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45975.93320590278</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45975.93320590278</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45975.93320590278</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45975.93320590278</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45975.93320590278</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45975.93320590278</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45975.93320590278</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45975.93320590278</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45975.93320590278</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45975.93320590278</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45975.93320590278</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45975.93320590278</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45975.93320590278</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45975.93320590278</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45975.93320590278</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45975.93320590278</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45975.93320590278</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45975.93320590278</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45975.93320590278</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45975.93320590278</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45975.93320590278</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45975.93320590278</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45975.93320590278</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45975.93320590278</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45975.93320590278</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45975.93320590278</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45975.93320590278</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45975.93320590278</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45975.93320590278</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45975.93320590278</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45975.93320590278</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45975.93320590278</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45975.93320590278</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45975.93320590278</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45975.93320590278</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45975.93320590278</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45975.93320590278</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45975.93320590278</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45975.93320590278</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45975.93320590278</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45975.93320590278</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45975.93320590278</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45975.93320590278</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45975.93320590278</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45975.93320590278</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45975.93320590278</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45975.93320590278</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45975.93320590278</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45975.93320590278</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45975.93320590278</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45975.93320590278</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45975.93320590278</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45975.93320590278</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45975.93320590278</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45975.93320590278</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45975.93320590278</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45975.93320590278</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45975.93320590278</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45975.93320590278</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45975.93320590278</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45975.93320590278</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45975.93320590278</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45975.93320590278</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45975.93320590278</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45975.93320590278</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45975.93320590278</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45975.93320590278</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45975.93320590278</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45975.93320590278</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45975.93320590278</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45975.93320590278</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45975.93320590278</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45975.93320590278</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45975.93320590278</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45975.93320590278</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45975.93320590278</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45975.93320590278</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45975.93320590278</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45975.93320590278</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45975.93320590278</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45975.93320590278</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45975.93320590278</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45975.93320590278</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45975.93320590278</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45975.93320590278</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45975.93320590278</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45975.93320590278</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45975.93320590278</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45975.93320590278</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45975.93320590278</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45975.93320590278</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2025-11-14T19:25:58Z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