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56" documentId="120_S{2AC9BD13-BADA-5192-A53E-5A8FF88502F6}" xr6:coauthVersionLast="47" xr6:coauthVersionMax="47" xr10:uidLastSave="{FD7466E8-669D-4C06-9556-850121E95C7D}"/>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<sst xmlns="http://schemas.openxmlformats.org/spreadsheetml/2006/main" count="181536" uniqueCount="39145">
  <si>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</si>
  <si>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</si>
  <si>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</si>
  <si>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</si>
  <si>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</si>
  <si>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</si>
  <si>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</si>
  <si>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</si>
  <si>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</si>
  <si>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</si>
  <si>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</si>
  <si>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</si>
  <si>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</si>
  <si>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</si>
  <si>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</si>
  <si>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</si>
  <si>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</si>
  <si>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</si>
  <si>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</si>
  <si>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</si>
  <si>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</si>
  <si>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</si>
  <si>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</si>
  <si>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</si>
  <si>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</si>
  <si>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</si>
  <si>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</si>
  <si>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</si>
  <si>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</si>
  <si>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</si>
  <si>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</si>
  <si>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</si>
  <si>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</si>
  <si>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</si>
  <si>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</si>
  <si>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</si>
  <si>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</si>
  <si>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</si>
  <si>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</si>
  <si>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</si>
  <si>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</si>
  <si>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</si>
  <si>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</si>
  <si>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</si>
  <si>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</si>
  <si>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</si>
  <si>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</si>
  <si>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</si>
  <si>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</si>
  <si>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</si>
  <si>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</si>
  <si>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</si>
  <si>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</si>
  <si>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</si>
  <si>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</si>
  <si>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</si>
  <si>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</si>
  <si>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</si>
  <si>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</si>
  <si>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</si>
  <si>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</si>
  <si>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</si>
  <si>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</si>
  <si>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</si>
  <si>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</si>
  <si>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</si>
  <si>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</si>
  <si>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</si>
  <si>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</si>
  <si>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</si>
  <si>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</si>
  <si>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</si>
  <si>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</si>
  <si>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</si>
  <si>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</si>
  <si>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</si>
  <si>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</si>
  <si>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</si>
  <si>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</si>
  <si>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</si>
  <si>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</si>
  <si>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</si>
  <si>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</si>
  <si>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</si>
  <si>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</si>
  <si>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</si>
  <si>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</si>
  <si>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</si>
  <si>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</si>
  <si>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</si>
  <si>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</si>
  <si>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</si>
  <si>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</si>
  <si>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</si>
  <si>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</si>
  <si>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</si>
  <si>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</si>
  <si>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</si>
  <si>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</si>
  <si>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</si>
  <si>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</si>
  <si>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</si>
  <si>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</si>
  <si>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</si>
  <si>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</si>
  <si>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</si>
  <si>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</si>
  <si>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</si>
  <si>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</si>
  <si>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</si>
  <si>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</si>
  <si>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</si>
  <si>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</si>
  <si>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</si>
  <si>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</si>
  <si>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</si>
  <si>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</si>
  <si>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</si>
  <si>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</si>
  <si>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</si>
  <si>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</si>
  <si>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</si>
  <si>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</si>
  <si>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</si>
  <si>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</si>
  <si>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</si>
  <si>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</si>
  <si>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</si>
  <si>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</si>
  <si>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</si>
  <si>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</si>
  <si>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</si>
  <si>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</si>
  <si>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</si>
  <si>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</si>
  <si>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</si>
  <si>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</si>
  <si>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</si>
  <si>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</si>
  <si>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</si>
  <si>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</si>
  <si>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</si>
  <si>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</si>
  <si>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</si>
  <si>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</si>
  <si>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</si>
  <si>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</si>
  <si>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</si>
  <si>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</si>
  <si>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</si>
  <si>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</si>
  <si>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</si>
  <si>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</si>
  <si>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</si>
  <si>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</si>
  <si>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</si>
  <si>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</si>
  <si>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</si>
  <si>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</si>
  <si>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</si>
  <si>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</si>
  <si>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</si>
  <si>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</si>
  <si>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</si>
  <si>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</si>
  <si>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</si>
  <si>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</si>
  <si>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</si>
  <si>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</si>
  <si>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</si>
  <si>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</si>
  <si>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</si>
  <si>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</si>
  <si>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</si>
  <si>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</si>
  <si>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</si>
  <si>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</si>
  <si>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</si>
  <si>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</si>
  <si>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</si>
  <si>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</si>
  <si>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</si>
  <si>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</si>
  <si>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</si>
  <si>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</si>
  <si>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</si>
  <si>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</si>
  <si>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</si>
  <si>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</si>
  <si>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</si>
  <si>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</si>
  <si>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</si>
  <si>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</si>
  <si>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</si>
  <si>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</si>
  <si>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</si>
  <si>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</si>
  <si>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</si>
  <si>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</si>
  <si>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</si>
  <si>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</si>
  <si>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</si>
  <si>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</si>
  <si>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</si>
  <si>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</si>
  <si>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</si>
  <si>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</si>
  <si>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</si>
  <si>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</si>
  <si>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</si>
  <si>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</si>
  <si>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</si>
  <si>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</si>
  <si>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</si>
  <si>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</si>
  <si>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</si>
  <si>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</si>
  <si>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</si>
  <si>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</si>
  <si>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</si>
  <si>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</si>
  <si>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</si>
  <si>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</si>
  <si>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</si>
  <si>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</si>
  <si>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</si>
  <si>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</si>
  <si>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</si>
  <si>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</si>
  <si>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</si>
  <si>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</si>
  <si>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</si>
  <si>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</si>
  <si>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</si>
  <si>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</si>
  <si>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</si>
  <si>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</si>
  <si>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</si>
  <si>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</si>
  <si>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</si>
  <si>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</si>
  <si>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</si>
  <si>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</si>
  <si>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</si>
  <si>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</si>
  <si>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</si>
  <si>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</si>
  <si>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</si>
  <si>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</si>
  <si>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</si>
  <si>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</si>
  <si>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</si>
  <si>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</si>
  <si>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</si>
  <si>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</si>
  <si>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</si>
  <si>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</si>
  <si>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</si>
  <si>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</si>
  <si>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</si>
  <si>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</si>
  <si>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</si>
  <si>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</si>
  <si>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</si>
  <si>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</si>
  <si>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</si>
  <si>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</si>
  <si>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</si>
  <si>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</si>
  <si>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</si>
  <si>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</si>
  <si>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</si>
  <si>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</si>
  <si>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</si>
  <si>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</si>
  <si>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</si>
  <si>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</si>
  <si>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</si>
  <si>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</si>
  <si>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</si>
  <si>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</si>
  <si>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</si>
  <si>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</si>
  <si>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</si>
  <si>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</si>
  <si>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</si>
  <si>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</si>
  <si>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</si>
  <si>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</si>
  <si>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</si>
  <si>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</si>
  <si>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</si>
  <si>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</si>
  <si>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</si>
  <si>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</si>
  <si>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</si>
  <si>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</si>
  <si>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</si>
  <si>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</si>
  <si>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</si>
  <si>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</si>
  <si>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</si>
  <si>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</si>
  <si>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</si>
  <si>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</si>
  <si>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</si>
  <si>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</si>
  <si>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</si>
  <si>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</si>
  <si>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</si>
  <si>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</si>
  <si>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</si>
  <si>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</si>
  <si>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</si>
  <si>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</si>
  <si>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</si>
  <si>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</si>
  <si>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</si>
  <si>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</si>
  <si>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</si>
  <si>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</si>
  <si>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</si>
  <si>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</si>
  <si>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</si>
  <si>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</si>
  <si>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</si>
  <si>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</si>
  <si>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</si>
  <si>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</si>
  <si>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</si>
  <si>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</si>
  <si>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</si>
  <si>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</si>
  <si>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</si>
  <si>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</si>
  <si>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</si>
  <si>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</si>
  <si>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</si>
  <si>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</si>
  <si>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</si>
  <si>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</si>
  <si>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</si>
  <si>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</si>
  <si>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</si>
  <si>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</si>
  <si>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</si>
  <si>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</si>
  <si>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</si>
  <si>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</si>
  <si>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</si>
  <si>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</si>
  <si>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</si>
  <si>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</si>
  <si>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</si>
  <si>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</si>
  <si>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</si>
  <si>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</si>
  <si>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</si>
  <si>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</si>
  <si>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</si>
  <si>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</si>
  <si>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</si>
  <si>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</si>
  <si>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</si>
  <si>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</si>
  <si>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</si>
  <si>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</si>
  <si>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</si>
  <si>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</si>
  <si>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</si>
  <si>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</si>
  <si>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</si>
  <si>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</si>
  <si>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</si>
  <si>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</si>
  <si>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</si>
  <si>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</si>
  <si>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</si>
  <si>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</si>
  <si>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</si>
  <si>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</si>
  <si>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</si>
  <si>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</si>
  <si>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</si>
  <si>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</si>
  <si>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</si>
  <si>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</si>
  <si>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</si>
  <si>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</si>
  <si>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</si>
  <si>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</si>
  <si>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</si>
  <si>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</si>
  <si>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</si>
  <si>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</si>
  <si>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</si>
  <si>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</si>
  <si>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</si>
  <si>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</si>
  <si>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</si>
  <si>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</si>
  <si>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</si>
  <si>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</si>
  <si>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</si>
  <si>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</si>
  <si>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</si>
  <si>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</si>
  <si>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</si>
  <si>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</si>
  <si>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</si>
  <si>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</si>
  <si>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</si>
  <si>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</si>
  <si>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</si>
  <si>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</si>
  <si>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</si>
  <si>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</si>
  <si>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</si>
  <si>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</si>
  <si>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</si>
  <si>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</si>
  <si>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</si>
  <si>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</si>
  <si>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</si>
  <si>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</si>
  <si>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</si>
  <si>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</si>
  <si>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</si>
  <si>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</si>
  <si>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</si>
  <si>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</si>
  <si>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</si>
  <si>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</si>
  <si>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</si>
  <si>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</si>
  <si>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</si>
  <si>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</si>
  <si>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</si>
  <si>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</si>
  <si>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</si>
  <si>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</si>
  <si>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</si>
  <si>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</si>
  <si>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</si>
  <si>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</si>
  <si>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</si>
  <si>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</si>
  <si>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</si>
  <si>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</si>
  <si>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</si>
  <si>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</si>
  <si>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</si>
  <si>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</si>
  <si>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</si>
  <si>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</si>
  <si>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</si>
  <si>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</si>
  <si>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</si>
  <si>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</si>
  <si>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</si>
  <si>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</si>
  <si>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</si>
  <si>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</si>
  <si>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</si>
  <si>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</si>
  <si>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</si>
  <si>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</si>
  <si>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</si>
  <si>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</si>
  <si>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</si>
  <si>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</si>
  <si>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</si>
  <si>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</si>
  <si>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</si>
  <si>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</si>
  <si>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</si>
  <si>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</si>
  <si>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</si>
  <si>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</si>
  <si>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</si>
  <si>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</si>
  <si>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</si>
  <si>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</si>
  <si>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</si>
  <si>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</si>
  <si>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</si>
  <si>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</si>
  <si>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</si>
  <si>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</si>
  <si>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</si>
  <si>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</si>
  <si>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</si>
  <si>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</si>
  <si>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</si>
  <si>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</si>
  <si>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</si>
  <si>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</si>
  <si>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</si>
  <si>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</si>
  <si>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</si>
  <si>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</si>
  <si>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</si>
  <si>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</si>
  <si>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</si>
  <si>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</si>
  <si>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</si>
  <si>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</si>
  <si>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</si>
  <si>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</si>
  <si>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</si>
  <si>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</si>
  <si>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</si>
  <si>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</si>
  <si>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</si>
  <si>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</si>
  <si>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</si>
  <si>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</si>
  <si>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</si>
  <si>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</si>
  <si>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</si>
  <si>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</si>
  <si>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</si>
  <si>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</si>
  <si>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</si>
  <si>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</si>
  <si>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</si>
  <si>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</si>
  <si>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</si>
  <si>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</si>
  <si>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</si>
  <si>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</si>
  <si>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</si>
  <si>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</si>
  <si>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</si>
  <si>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</si>
  <si>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</si>
  <si>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</si>
  <si>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</si>
  <si>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</si>
  <si>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</si>
  <si>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</si>
  <si>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</si>
  <si>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</si>
  <si>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</si>
  <si>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</si>
  <si>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</si>
  <si>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</si>
  <si>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</si>
  <si>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</si>
  <si>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</si>
  <si>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</si>
  <si>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</si>
  <si>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</si>
  <si>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</si>
  <si>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</si>
  <si>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</si>
  <si>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</si>
  <si>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</si>
  <si>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</si>
  <si>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</si>
  <si>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</si>
  <si>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</si>
  <si>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</si>
  <si>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</si>
  <si>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</si>
  <si>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</si>
  <si>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</si>
  <si>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</si>
  <si>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</si>
  <si>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</si>
  <si>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</si>
  <si>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</si>
  <si>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</si>
  <si>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</si>
  <si>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</si>
  <si>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</si>
  <si>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</si>
  <si>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</si>
  <si>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</si>
  <si>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</si>
  <si>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</si>
  <si>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</si>
  <si>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</si>
  <si>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</si>
  <si>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</si>
  <si>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</si>
  <si>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</si>
  <si>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</si>
  <si>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</si>
  <si>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</si>
  <si>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</si>
  <si>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</si>
  <si>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</si>
  <si>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</si>
  <si>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</si>
  <si>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</si>
  <si>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</si>
  <si>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</si>
  <si>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</si>
  <si>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</si>
  <si>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</si>
  <si>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</si>
  <si>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</si>
  <si>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</si>
  <si>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</si>
  <si>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</si>
  <si>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</si>
  <si>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</si>
  <si>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</si>
  <si>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</si>
  <si>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</si>
  <si>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</si>
  <si>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</si>
  <si>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</si>
  <si>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</si>
  <si>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</si>
  <si>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</si>
  <si>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</si>
  <si>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</si>
  <si>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</si>
  <si>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</si>
  <si>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</si>
  <si>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</si>
  <si>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</si>
  <si>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</si>
  <si>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</si>
  <si>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</si>
  <si>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</si>
  <si>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</si>
  <si>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</si>
  <si>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</si>
  <si>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</si>
  <si>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</si>
  <si>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</si>
  <si>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</si>
  <si>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</si>
  <si>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</si>
  <si>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</si>
  <si>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</si>
  <si>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</si>
  <si>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</si>
  <si>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</si>
  <si>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</si>
  <si>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</si>
  <si>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</si>
  <si>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</si>
  <si>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</si>
  <si>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</si>
  <si>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</si>
  <si>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</si>
  <si>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</si>
  <si>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</si>
  <si>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</si>
  <si>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</si>
  <si>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</si>
  <si>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</si>
  <si>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</si>
  <si>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</si>
  <si>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</si>
  <si>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</si>
  <si>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</si>
  <si>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</si>
  <si>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</si>
  <si>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</si>
  <si>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</si>
  <si>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</si>
  <si>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</si>
  <si>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</si>
  <si>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</si>
  <si>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</si>
  <si>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</si>
  <si>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</si>
  <si>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</si>
  <si>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</si>
  <si>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</si>
  <si>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</si>
  <si>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</si>
  <si>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</si>
  <si>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</si>
  <si>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</si>
  <si>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</si>
  <si>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</si>
  <si>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</si>
  <si>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</si>
  <si>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</si>
  <si>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</si>
  <si>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</si>
  <si>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</si>
  <si>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</si>
  <si>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</si>
  <si>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</si>
  <si>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</si>
  <si>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</si>
  <si>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</si>
  <si>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</si>
  <si>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</si>
  <si>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</si>
  <si>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</si>
  <si>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</si>
  <si>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</si>
  <si>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</si>
  <si>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</si>
  <si>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</si>
  <si>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</si>
  <si>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</si>
  <si>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</si>
  <si>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</si>
  <si>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</si>
  <si>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</si>
  <si>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</si>
  <si>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</si>
  <si>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</si>
  <si>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</si>
  <si>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</si>
  <si>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</si>
  <si>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</si>
  <si>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</si>
  <si>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</si>
  <si>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</si>
  <si>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</si>
  <si>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</si>
  <si>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</si>
  <si>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</si>
  <si>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</si>
  <si>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</si>
  <si>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</si>
  <si>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</si>
  <si>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</si>
  <si>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</si>
  <si>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</si>
  <si>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</si>
  <si>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</si>
  <si>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</si>
  <si>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</si>
  <si>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</si>
  <si>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</si>
  <si>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</si>
  <si>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</si>
  <si>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</si>
  <si>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</si>
  <si>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</si>
  <si>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</si>
  <si>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</si>
  <si>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</si>
  <si>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</si>
  <si>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</si>
  <si>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</si>
  <si>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</si>
  <si>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</si>
  <si>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</si>
  <si>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</si>
  <si>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</si>
  <si>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</si>
  <si>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</si>
  <si>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</si>
  <si>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</si>
  <si>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</si>
  <si>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</si>
  <si>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</si>
  <si>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</si>
  <si>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</si>
  <si>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</si>
  <si>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</si>
  <si>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</si>
  <si>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</si>
  <si>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</si>
  <si>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</si>
  <si>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</si>
  <si>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</si>
  <si>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</si>
  <si>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</si>
  <si>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</si>
  <si>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</si>
  <si>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</si>
  <si>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</si>
  <si>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</si>
  <si>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</si>
  <si>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</si>
  <si>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</si>
  <si>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</si>
  <si>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</si>
  <si>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</si>
  <si>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</si>
  <si>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</si>
  <si>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</si>
  <si>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</si>
  <si>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</si>
  <si>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</si>
  <si>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</si>
  <si>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</si>
  <si>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</si>
  <si>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</si>
  <si>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</si>
  <si>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</si>
  <si>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</si>
  <si>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</si>
  <si>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</si>
  <si>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</si>
  <si>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</si>
  <si>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</si>
  <si>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</si>
  <si>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</si>
  <si>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</si>
  <si>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</si>
  <si>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</si>
  <si>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</si>
  <si>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</si>
  <si>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</si>
  <si>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</si>
  <si>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</si>
  <si>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</si>
  <si>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</si>
  <si>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</si>
  <si>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</si>
  <si>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</si>
  <si>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</si>
  <si>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</si>
  <si>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</si>
  <si>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</si>
  <si>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</si>
  <si>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</si>
  <si>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</si>
  <si>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</si>
  <si>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</si>
  <si>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</si>
  <si>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</si>
  <si>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</si>
  <si>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</si>
  <si>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</si>
  <si>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</si>
  <si>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</si>
  <si>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</si>
  <si>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</si>
  <si>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</si>
  <si>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</si>
  <si>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</si>
  <si>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</si>
  <si>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</si>
  <si>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</si>
  <si>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</si>
  <si>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</si>
  <si>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</si>
  <si>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</si>
  <si>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</si>
  <si>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</si>
  <si>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</si>
  <si>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</si>
  <si>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</si>
  <si>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</si>
  <si>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</si>
  <si>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</si>
  <si>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</si>
  <si>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</si>
  <si>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</si>
  <si>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</si>
  <si>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</si>
  <si>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</si>
  <si>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</si>
  <si>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</si>
  <si>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</si>
  <si>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</si>
  <si>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</si>
  <si>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</si>
  <si>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</si>
  <si>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</si>
  <si>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</si>
  <si>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</si>
  <si>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</si>
  <si>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</si>
  <si>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</si>
  <si>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</si>
  <si>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</si>
  <si>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</si>
  <si>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</si>
  <si>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</si>
  <si>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</si>
  <si>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</si>
  <si>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</si>
  <si>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</si>
  <si>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</si>
  <si>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</si>
  <si>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</si>
  <si>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</si>
  <si>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</si>
  <si>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</si>
  <si>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</si>
  <si>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</si>
  <si>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</si>
  <si>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</si>
  <si>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</si>
  <si>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</si>
  <si>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</si>
  <si>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</si>
  <si>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</si>
  <si>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</si>
  <si>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</si>
  <si>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</si>
  <si>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</si>
  <si>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</si>
  <si>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</si>
  <si>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</si>
  <si>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</si>
  <si>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</si>
  <si>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</si>
  <si>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</si>
  <si>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</si>
  <si>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</si>
  <si>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</si>
  <si>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</si>
  <si>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</si>
  <si>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</si>
  <si>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</si>
  <si>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</si>
  <si>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</si>
  <si>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</si>
  <si>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</si>
  <si>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</si>
  <si>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</si>
  <si>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</si>
  <si>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</si>
  <si>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</si>
  <si>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</si>
  <si>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</si>
  <si>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</si>
  <si>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</si>
  <si>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</si>
  <si>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</si>
  <si>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</si>
  <si>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</si>
  <si>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</si>
  <si>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</si>
  <si>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</si>
  <si>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</si>
  <si>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</si>
  <si>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</si>
  <si>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</si>
  <si>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</si>
  <si>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</si>
  <si>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</si>
  <si>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</si>
  <si>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</si>
  <si>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</si>
  <si>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</si>
  <si>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</si>
  <si>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</si>
  <si>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</si>
  <si>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</si>
  <si>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</si>
  <si>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</si>
  <si>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</si>
  <si>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</si>
  <si>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</si>
  <si>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</si>
  <si>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</si>
  <si>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</si>
  <si>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</si>
  <si>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</si>
  <si>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</si>
  <si>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</si>
  <si>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</si>
  <si>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</si>
  <si>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</si>
  <si>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</si>
  <si>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</si>
  <si>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</si>
  <si>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</si>
  <si>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</si>
  <si>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</si>
  <si>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</si>
  <si>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</si>
  <si>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</si>
  <si>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</si>
  <si>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</si>
  <si>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</si>
  <si>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</si>
  <si>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</si>
  <si>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</si>
  <si>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</si>
  <si>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</si>
  <si>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</si>
  <si>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</si>
  <si>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</si>
  <si>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</si>
  <si>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</si>
  <si>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</si>
  <si>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</si>
  <si>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</si>
  <si>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</si>
  <si>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</si>
  <si>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</si>
  <si>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</si>
  <si>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</si>
  <si>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</si>
  <si>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</si>
  <si>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</si>
  <si>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</si>
  <si>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</si>
  <si>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</si>
  <si>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</si>
  <si>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</si>
  <si>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</si>
  <si>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</si>
  <si>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</si>
  <si>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</si>
  <si>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</si>
  <si>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</si>
  <si>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</si>
  <si>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</si>
  <si>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</si>
  <si>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</si>
  <si>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</si>
  <si>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</si>
  <si>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</si>
  <si>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</si>
  <si>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</si>
  <si>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</si>
  <si>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</si>
  <si>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</si>
  <si>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</si>
  <si>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</si>
  <si>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</si>
  <si>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</si>
  <si>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</si>
  <si>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</si>
  <si>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</si>
  <si>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</si>
  <si>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</si>
  <si>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</si>
  <si>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</si>
  <si>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</si>
  <si>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</si>
  <si>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</si>
  <si>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</si>
  <si>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</si>
  <si>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</si>
  <si>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</si>
  <si>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</si>
  <si>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</si>
  <si>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</si>
  <si>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</si>
  <si>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</si>
  <si>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</si>
  <si>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</si>
  <si>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</si>
  <si>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</si>
  <si>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</si>
  <si>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</si>
  <si>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</si>
  <si>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</si>
  <si>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</si>
  <si>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</si>
  <si>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</si>
  <si>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</si>
  <si>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</si>
  <si>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</si>
  <si>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</si>
  <si>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</si>
  <si>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</si>
  <si>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</si>
  <si>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</si>
  <si>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</si>
  <si>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</si>
  <si>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</si>
  <si>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</si>
  <si>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</si>
  <si>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</si>
  <si>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</si>
  <si>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</si>
  <si>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</si>
  <si>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</si>
  <si>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</si>
  <si>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</si>
  <si>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</si>
  <si>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</si>
  <si>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</si>
  <si>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</si>
  <si>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</si>
  <si>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</si>
  <si>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</si>
  <si>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</si>
  <si>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</si>
  <si>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</si>
  <si>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</si>
  <si>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</si>
  <si>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</si>
  <si>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</si>
  <si>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</si>
  <si>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</si>
  <si>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</si>
  <si>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</si>
  <si>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</si>
  <si>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</si>
  <si>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</si>
  <si>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</si>
  <si>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</si>
  <si>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</si>
  <si>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</si>
  <si>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</si>
  <si>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</si>
  <si>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</si>
  <si>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</si>
  <si>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</si>
  <si>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</si>
  <si>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</si>
  <si>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</si>
  <si>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</si>
  <si>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</si>
  <si>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</si>
  <si>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</si>
  <si>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</si>
  <si>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</si>
  <si>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</si>
  <si>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</si>
  <si>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</si>
  <si>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</si>
  <si>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</si>
  <si>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</si>
  <si>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</si>
  <si>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</si>
  <si>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</si>
  <si>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</si>
  <si>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</si>
  <si>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</si>
  <si>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</si>
  <si>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</si>
  <si>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</si>
  <si>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</si>
  <si>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</si>
  <si>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</si>
  <si>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</si>
  <si>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</si>
  <si>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</si>
  <si>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</si>
  <si>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</si>
  <si>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</si>
  <si>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</si>
  <si>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</si>
  <si>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</si>
  <si>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</si>
  <si>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</si>
  <si>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</si>
  <si>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</si>
  <si>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</si>
  <si>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</si>
  <si>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</si>
  <si>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</si>
  <si>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</si>
  <si>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</si>
  <si>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</si>
  <si>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</si>
  <si>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</si>
  <si>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</si>
  <si>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</si>
  <si>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</si>
  <si>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</si>
  <si>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</si>
  <si>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</si>
  <si>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</si>
  <si>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</si>
  <si>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</si>
  <si>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</si>
  <si>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</si>
  <si>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</si>
  <si>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</si>
  <si>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</si>
  <si>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</si>
  <si>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</si>
  <si>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</si>
  <si>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</si>
  <si>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</si>
  <si>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</si>
  <si>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</si>
  <si>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</si>
  <si>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</si>
  <si>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</si>
  <si>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</si>
  <si>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</si>
  <si>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</si>
  <si>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</si>
  <si>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</si>
  <si>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</si>
  <si>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</si>
  <si>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</si>
  <si>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</si>
  <si>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</si>
  <si>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</si>
  <si>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</si>
  <si>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</si>
  <si>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</si>
  <si>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</si>
  <si>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</si>
  <si>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</si>
  <si>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</si>
  <si>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</si>
  <si>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</si>
  <si>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</si>
  <si>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</si>
  <si>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</si>
  <si>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</si>
  <si>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</si>
  <si>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</si>
  <si>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</si>
  <si>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</si>
  <si>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</si>
  <si>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</si>
  <si>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</si>
  <si>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</si>
  <si>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</si>
  <si>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</si>
  <si>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</si>
  <si>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</si>
  <si>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</si>
  <si>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</si>
  <si>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</si>
  <si>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</si>
  <si>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</si>
  <si>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</si>
  <si>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</si>
  <si>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</si>
  <si>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</si>
  <si>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</si>
  <si>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</si>
  <si>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</si>
  <si>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</si>
  <si>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</si>
  <si>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</si>
  <si>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</si>
  <si>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</si>
  <si>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</si>
  <si>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</si>
  <si>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</si>
  <si>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</si>
  <si>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</si>
  <si>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</si>
  <si>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</si>
  <si>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</si>
  <si>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</si>
  <si>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</si>
  <si>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</si>
  <si>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</si>
  <si>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</si>
  <si>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</si>
  <si>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</si>
  <si>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</si>
  <si>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</si>
  <si>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</si>
  <si>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</si>
  <si>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</si>
  <si>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</si>
  <si>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</si>
  <si>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</si>
  <si>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</si>
  <si>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</si>
  <si>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</si>
  <si>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</si>
  <si>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</si>
  <si>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</si>
  <si>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</si>
  <si>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</si>
  <si>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</si>
  <si>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</si>
  <si>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</si>
  <si>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</si>
  <si>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</si>
  <si>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</si>
  <si>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</si>
  <si>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</si>
  <si>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</si>
  <si>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</si>
  <si>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</si>
  <si>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</si>
  <si>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</si>
  <si>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</si>
  <si>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</si>
  <si>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</si>
  <si>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</si>
  <si>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</si>
  <si>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</si>
  <si>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</si>
  <si>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</si>
  <si>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</si>
  <si>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</si>
  <si>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</si>
  <si>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</si>
  <si>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</si>
  <si>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</si>
  <si>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</si>
  <si>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</si>
  <si>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</si>
  <si>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</si>
  <si>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</si>
  <si>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</si>
  <si>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</si>
  <si>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</si>
  <si>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</si>
  <si>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</si>
  <si>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</si>
  <si>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</si>
  <si>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</si>
  <si>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</si>
  <si>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</si>
  <si>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</si>
  <si>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</si>
  <si>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</si>
  <si>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</si>
  <si>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</si>
  <si>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</si>
  <si>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</si>
  <si>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</si>
  <si>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</si>
  <si>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</si>
  <si>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</si>
  <si>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</si>
  <si>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</si>
  <si>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</si>
  <si>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</si>
  <si>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</si>
  <si>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</si>
  <si>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</si>
  <si>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</si>
  <si>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</si>
  <si>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</si>
  <si>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</si>
  <si>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</si>
  <si>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</si>
  <si>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</si>
  <si>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</si>
  <si>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</si>
  <si>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</si>
  <si>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</si>
  <si>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</si>
  <si>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</si>
  <si>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</si>
  <si>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</si>
  <si>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</si>
  <si>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</si>
  <si>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</si>
  <si>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</si>
  <si>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</si>
  <si>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</si>
  <si>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</si>
  <si>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</si>
  <si>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</si>
  <si>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</si>
  <si>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</si>
  <si>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</si>
  <si>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</si>
  <si>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</si>
  <si>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</si>
  <si>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</si>
  <si>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</si>
  <si>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</si>
  <si>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</si>
  <si>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</si>
  <si>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</si>
  <si>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</si>
  <si>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</si>
  <si>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</si>
  <si>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</si>
  <si>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</si>
  <si>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</si>
  <si>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</si>
  <si>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</si>
  <si>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</si>
  <si>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</si>
  <si>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</si>
  <si>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</si>
  <si>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</si>
  <si>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</si>
  <si>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</si>
  <si>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</si>
  <si>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</si>
  <si>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</si>
  <si>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</si>
  <si>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</si>
  <si>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</si>
  <si>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</si>
  <si>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</si>
  <si>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</si>
  <si>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</si>
  <si>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</si>
  <si>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</si>
  <si>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</si>
  <si>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</si>
  <si>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</si>
  <si>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</si>
  <si>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</si>
  <si>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</si>
  <si>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</si>
  <si>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</si>
  <si>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</si>
  <si>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</si>
  <si>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</si>
  <si>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</si>
  <si>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</si>
  <si>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</si>
  <si>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</si>
  <si>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</si>
  <si>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</si>
  <si>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</si>
  <si>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</si>
  <si>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</si>
  <si>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</si>
  <si>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</si>
  <si>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</si>
  <si>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</si>
  <si>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</si>
  <si>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</si>
  <si>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</si>
  <si>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</si>
  <si>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</si>
  <si>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</si>
  <si>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</si>
  <si>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</si>
  <si>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</si>
  <si>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</si>
  <si>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</si>
  <si>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</si>
  <si>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</si>
  <si>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</si>
  <si>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</si>
  <si>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</si>
  <si>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</si>
  <si>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</si>
  <si>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</si>
  <si>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</si>
  <si>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</si>
  <si>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</si>
  <si>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</si>
  <si>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</si>
  <si>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</si>
  <si>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</si>
  <si>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</si>
  <si>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</si>
  <si>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</si>
  <si>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</si>
  <si>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</si>
  <si>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</si>
  <si>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</si>
  <si>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</si>
  <si>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</si>
  <si>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</si>
  <si>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</si>
  <si>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</si>
  <si>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</si>
  <si>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</si>
  <si>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</si>
  <si>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</si>
  <si>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</si>
  <si>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</si>
  <si>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</si>
  <si>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</si>
  <si>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</si>
  <si>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</si>
  <si>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</si>
  <si>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</si>
  <si>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</si>
  <si>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</si>
  <si>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</si>
  <si>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</si>
  <si>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</si>
  <si>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</si>
  <si>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</si>
  <si>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</si>
  <si>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</si>
  <si>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</si>
  <si>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</si>
  <si>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</si>
  <si>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</si>
  <si>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</si>
  <si>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</si>
  <si>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</si>
  <si>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</si>
  <si>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</si>
  <si>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</si>
  <si>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</si>
  <si>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</si>
  <si>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</si>
  <si>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</si>
  <si>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</si>
  <si>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</si>
  <si>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</si>
  <si>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</si>
  <si>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</si>
  <si>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</si>
  <si>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</si>
  <si>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</si>
  <si>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</si>
  <si>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</si>
  <si>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</si>
  <si>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</si>
  <si>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</si>
  <si>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</si>
  <si>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</si>
  <si>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</si>
  <si>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</si>
  <si>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</si>
  <si>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</si>
  <si>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</si>
  <si>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</si>
  <si>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</si>
  <si>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</si>
  <si>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</si>
  <si>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</si>
  <si>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</si>
  <si>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</si>
  <si>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</si>
  <si>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</si>
  <si>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</si>
  <si>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</si>
  <si>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</si>
  <si>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</si>
  <si>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</si>
  <si>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</si>
  <si>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</si>
  <si>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</si>
  <si>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</si>
  <si>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</si>
  <si>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</si>
  <si>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</si>
  <si>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</si>
  <si>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</si>
  <si>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</si>
  <si>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</si>
  <si>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</si>
  <si>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</si>
  <si>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</si>
  <si>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</si>
  <si>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</si>
  <si>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</si>
  <si>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</si>
  <si>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</si>
  <si>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</si>
  <si>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</si>
  <si>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</si>
  <si>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</si>
  <si>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</si>
  <si>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</si>
  <si>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</si>
  <si>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</si>
  <si>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</si>
  <si>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</si>
  <si>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</si>
  <si>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</si>
  <si>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</si>
  <si>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</si>
  <si>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</si>
  <si>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</si>
  <si>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</si>
  <si>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</si>
  <si>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</si>
  <si>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</si>
  <si>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</si>
  <si>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</si>
  <si>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</si>
  <si>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</si>
  <si>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</si>
  <si>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</si>
  <si>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</si>
  <si>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</si>
  <si>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</si>
  <si>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</si>
  <si>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</si>
  <si>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</si>
  <si>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</si>
  <si>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</si>
  <si>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</si>
  <si>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</si>
  <si>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</si>
  <si>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</si>
  <si>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</si>
  <si>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</si>
  <si>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</si>
  <si>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</si>
  <si>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</si>
  <si>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</si>
  <si>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</si>
  <si>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</si>
  <si>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</si>
  <si>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</si>
  <si>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</si>
  <si>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</si>
  <si>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</si>
  <si>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</si>
  <si>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</si>
  <si>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</si>
  <si>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</si>
  <si>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</si>
  <si>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</si>
  <si>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</si>
  <si>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</si>
  <si>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</si>
  <si>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</si>
  <si>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</si>
  <si>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</si>
  <si>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</si>
  <si>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</si>
  <si>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</si>
  <si>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</si>
  <si>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</si>
  <si>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</si>
  <si>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</si>
  <si>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</si>
  <si>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</si>
  <si>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</si>
  <si>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</si>
  <si>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</si>
  <si>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</si>
  <si>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</si>
  <si>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</si>
  <si>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</si>
  <si>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</si>
  <si>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</si>
  <si>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</si>
  <si>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</si>
  <si>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</si>
  <si>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</si>
  <si>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</si>
  <si>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</si>
  <si>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</si>
  <si>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</si>
  <si>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</si>
  <si>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</si>
  <si>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</si>
  <si>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</si>
  <si>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</si>
  <si>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</si>
  <si>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</si>
  <si>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</si>
  <si>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</si>
  <si>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</si>
  <si>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</si>
  <si>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</si>
  <si>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</si>
  <si>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</si>
  <si>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</si>
  <si>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</si>
  <si>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</si>
  <si>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</si>
  <si>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</si>
  <si>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</si>
  <si>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</si>
  <si>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</si>
  <si>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</si>
  <si>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</si>
  <si>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</si>
  <si>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</si>
  <si>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</si>
  <si>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</si>
  <si>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</si>
  <si>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</si>
  <si>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</si>
  <si>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</si>
  <si>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</si>
  <si>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</si>
  <si>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</si>
  <si>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</si>
  <si>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</si>
  <si>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</si>
  <si>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</si>
  <si>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</si>
  <si>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</si>
  <si>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</si>
  <si>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</si>
  <si>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</si>
  <si>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</si>
  <si>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</si>
  <si>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</si>
  <si>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</si>
  <si>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</si>
  <si>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</si>
  <si>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</si>
  <si>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</si>
  <si>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</si>
  <si>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</si>
  <si>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</si>
  <si>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</si>
  <si>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</si>
  <si>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</si>
  <si>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</si>
  <si>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</si>
  <si>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</si>
  <si>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</si>
  <si>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</si>
  <si>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</si>
  <si>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</si>
  <si>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</si>
  <si>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</si>
  <si>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</si>
  <si>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</si>
  <si>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</si>
  <si>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</si>
  <si>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</si>
  <si>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</si>
  <si>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</si>
  <si>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</si>
  <si>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</si>
  <si>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</si>
  <si>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</si>
  <si>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</si>
  <si>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</si>
  <si>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</si>
  <si>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</si>
  <si>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</si>
  <si>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</si>
  <si>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</si>
  <si>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</si>
  <si>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</si>
  <si>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</si>
  <si>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</si>
  <si>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</si>
  <si>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</si>
  <si>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</si>
  <si>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</si>
  <si>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</si>
  <si>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</si>
  <si>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</si>
  <si>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</si>
  <si>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</si>
  <si>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</si>
  <si>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</si>
  <si>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</si>
  <si>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</si>
  <si>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</si>
  <si>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</si>
  <si>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</si>
  <si>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</si>
  <si>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</si>
  <si>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</si>
  <si>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</si>
  <si>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</si>
  <si>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</si>
  <si>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</si>
  <si>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</si>
  <si>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</si>
  <si>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</si>
  <si>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</si>
  <si>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</si>
  <si>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</si>
  <si>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</si>
  <si>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</si>
  <si>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</si>
  <si>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</si>
  <si>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</si>
  <si>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</si>
  <si>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</si>
  <si>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</si>
  <si>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</si>
  <si>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</si>
  <si>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</si>
  <si>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</si>
  <si>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</si>
  <si>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</si>
  <si>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</si>
  <si>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</si>
  <si>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</si>
  <si>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</si>
  <si>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</si>
  <si>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</si>
  <si>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</si>
  <si>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</si>
  <si>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</si>
  <si>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</si>
  <si>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</si>
  <si>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</si>
  <si>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</si>
  <si>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</si>
  <si>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</si>
  <si>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</si>
  <si>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</si>
  <si>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</si>
  <si>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</si>
  <si>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</si>
  <si>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</si>
  <si>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</si>
  <si>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</si>
  <si>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</si>
  <si>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</si>
  <si>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</si>
  <si>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</si>
  <si>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</si>
  <si>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</si>
  <si>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</si>
  <si>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</si>
  <si>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</si>
  <si>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</si>
  <si>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</si>
  <si>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</si>
  <si>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</si>
  <si>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</si>
  <si>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</si>
  <si>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</si>
  <si>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</si>
  <si>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</si>
  <si>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</si>
  <si>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</si>
  <si>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</si>
  <si>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</si>
  <si>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</si>
  <si>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</si>
  <si>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</si>
  <si>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</si>
  <si>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</si>
  <si>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</si>
  <si>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</si>
  <si>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</si>
  <si>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</si>
  <si>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</si>
  <si>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</si>
  <si>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</si>
  <si>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</si>
  <si>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</si>
  <si>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</si>
  <si>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</si>
  <si>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</si>
  <si>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</si>
  <si>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</si>
  <si>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</si>
  <si>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</si>
  <si>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</si>
  <si>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</si>
  <si>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</si>
  <si>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</si>
  <si>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</si>
  <si>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</si>
  <si>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</si>
  <si>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</si>
  <si>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</si>
  <si>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</si>
  <si>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</si>
  <si>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</si>
  <si>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</si>
  <si>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</si>
  <si>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</si>
  <si>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</si>
  <si>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</si>
  <si>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</si>
  <si>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</si>
  <si>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</si>
  <si>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</si>
  <si>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</si>
  <si>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</si>
  <si>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</si>
  <si>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</si>
  <si>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</si>
  <si>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</si>
  <si>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</si>
  <si>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</si>
  <si>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</si>
  <si>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</si>
  <si>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</si>
  <si>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</si>
  <si>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</si>
  <si>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</si>
  <si>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</si>
  <si>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</si>
  <si>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</si>
  <si>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</si>
  <si>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</si>
  <si>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</si>
  <si>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</si>
  <si>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</si>
  <si>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</si>
  <si>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</si>
  <si>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</si>
  <si>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</si>
  <si>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</si>
  <si>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</si>
  <si>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</si>
  <si>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</si>
  <si>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</si>
  <si>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</si>
  <si>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</si>
  <si>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</si>
  <si>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</si>
  <si>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</si>
  <si>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</si>
  <si>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</si>
  <si>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</si>
  <si>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</si>
  <si>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</si>
  <si>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</si>
  <si>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</si>
  <si>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</si>
  <si>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</si>
  <si>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</si>
  <si>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</si>
  <si>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</si>
  <si>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</si>
  <si>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</si>
  <si>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</si>
  <si>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</si>
  <si>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</si>
  <si>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</si>
  <si>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</si>
  <si>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</si>
  <si>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</si>
  <si>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</si>
  <si>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</si>
  <si>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</si>
  <si>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</si>
  <si>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</si>
  <si>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</si>
  <si>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</si>
  <si>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</si>
  <si>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</si>
  <si>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</si>
  <si>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</si>
  <si>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</si>
  <si>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</si>
  <si>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</si>
  <si>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</si>
  <si>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</si>
  <si>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</si>
  <si>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</si>
  <si>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</si>
  <si>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</si>
  <si>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</si>
  <si>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</si>
  <si>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</si>
  <si>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</si>
  <si>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</si>
  <si>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</si>
  <si>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</si>
  <si>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</si>
  <si>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</si>
  <si>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</si>
  <si>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</si>
  <si>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</si>
  <si>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</si>
  <si>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</si>
  <si>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</si>
  <si>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</si>
  <si>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</si>
  <si>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</si>
  <si>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</si>
  <si>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</si>
  <si>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</si>
  <si>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</si>
  <si>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</si>
  <si>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</si>
  <si>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</si>
  <si>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</si>
  <si>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</si>
  <si>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</si>
  <si>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</si>
  <si>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</si>
  <si>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</si>
  <si>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</si>
  <si>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</si>
  <si>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</si>
  <si>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</si>
  <si>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</si>
  <si>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</si>
  <si>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</si>
  <si>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</si>
  <si>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</si>
  <si>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</si>
  <si>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</si>
  <si>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</si>
  <si>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</si>
  <si>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</si>
  <si>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</si>
  <si>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</si>
  <si>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</si>
  <si>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</si>
  <si>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</si>
  <si>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</si>
  <si>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</si>
  <si>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</si>
  <si>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</si>
  <si>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</si>
  <si>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</si>
  <si>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</si>
  <si>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</si>
  <si>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</si>
  <si>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</si>
  <si>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</si>
  <si>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</si>
  <si>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</si>
  <si>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</si>
  <si>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</si>
  <si>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</si>
  <si>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</si>
  <si>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</si>
  <si>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</si>
  <si>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</si>
  <si>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</si>
  <si>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</si>
  <si>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</si>
  <si>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</si>
  <si>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</si>
  <si>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</si>
  <si>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</si>
  <si>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</si>
  <si>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</si>
  <si>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</si>
  <si>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</si>
  <si>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</si>
  <si>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</si>
  <si>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</si>
  <si>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</si>
  <si>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</si>
  <si>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</si>
  <si>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</si>
  <si>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</si>
  <si>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</si>
  <si>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</si>
  <si>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</si>
  <si>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</si>
  <si>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</si>
  <si>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</si>
  <si>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</si>
  <si>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</si>
  <si>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</si>
  <si>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</si>
  <si>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</si>
  <si>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</si>
  <si>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</si>
  <si>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</si>
  <si>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</si>
  <si>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</si>
  <si>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</si>
  <si>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</si>
  <si>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</si>
  <si>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</si>
  <si>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</si>
  <si>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</si>
  <si>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</si>
  <si>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</si>
  <si>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</si>
  <si>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</si>
  <si>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</si>
  <si>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</si>
  <si>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</si>
  <si>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</si>
  <si>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</si>
  <si>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</si>
  <si>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</si>
  <si>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</si>
  <si>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</si>
  <si>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</si>
  <si>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</si>
  <si>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</si>
  <si>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</si>
  <si>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</si>
  <si>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</si>
  <si>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</si>
  <si>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</si>
  <si>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</si>
  <si>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</si>
  <si>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</si>
  <si>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</si>
  <si>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</si>
  <si>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</si>
  <si>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</si>
  <si>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</si>
  <si>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</si>
  <si>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</si>
  <si>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</si>
  <si>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</si>
  <si>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</si>
  <si>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</si>
  <si>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</si>
  <si>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</si>
  <si>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</si>
  <si>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</si>
  <si>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</si>
  <si>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</si>
  <si>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</si>
  <si>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</si>
  <si>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</si>
  <si>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</si>
  <si>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</si>
  <si>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</si>
  <si>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</si>
  <si>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</si>
  <si>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</si>
  <si>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</si>
  <si>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</si>
  <si>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</si>
  <si>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</si>
  <si>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</si>
  <si>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</si>
  <si>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</si>
  <si>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</si>
  <si>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</si>
  <si>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</si>
  <si>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</si>
  <si>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</si>
  <si>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</si>
  <si>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</si>
  <si>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</si>
  <si>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</si>
  <si>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</si>
  <si>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</si>
  <si>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</si>
  <si>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</si>
  <si>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</si>
  <si>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</si>
  <si>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</si>
  <si>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</si>
  <si>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</si>
  <si>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</si>
  <si>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</si>
  <si>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</si>
  <si>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</si>
  <si>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</si>
  <si>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</si>
  <si>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</si>
  <si>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</si>
  <si>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</si>
  <si>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</si>
  <si>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</si>
  <si>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</si>
  <si>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</si>
  <si>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</si>
  <si>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</si>
  <si>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</si>
  <si>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</si>
  <si>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</si>
  <si>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</si>
  <si>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</si>
  <si>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</si>
  <si>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</si>
  <si>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</si>
  <si>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</si>
  <si>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</si>
  <si>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</si>
  <si>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</si>
  <si>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</si>
  <si>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</si>
  <si>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</si>
  <si>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</si>
  <si>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</si>
  <si>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</si>
  <si>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</si>
  <si>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</si>
  <si>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</si>
  <si>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</si>
  <si>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</si>
  <si>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</si>
  <si>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</si>
  <si>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</si>
  <si>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</si>
  <si>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</si>
  <si>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</si>
  <si>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</si>
  <si>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</si>
  <si>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</si>
  <si>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</si>
  <si>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</si>
  <si>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</si>
  <si>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</si>
  <si>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</si>
  <si>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</si>
  <si>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</si>
  <si>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</si>
  <si>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</si>
  <si>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</si>
  <si>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</si>
  <si>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</si>
  <si>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</si>
  <si>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</si>
  <si>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</si>
  <si>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</si>
  <si>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</si>
  <si>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</si>
  <si>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</si>
  <si>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</si>
  <si>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</si>
  <si>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</si>
  <si>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</si>
  <si>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</si>
  <si>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</si>
  <si>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</si>
  <si>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</si>
  <si>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</si>
  <si>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</si>
  <si>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</si>
  <si>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</si>
  <si>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</si>
  <si>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</si>
  <si>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</si>
  <si>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</si>
  <si>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</si>
  <si>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</si>
  <si>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</si>
  <si>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</si>
  <si>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</si>
  <si>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</si>
  <si>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</si>
  <si>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</si>
  <si>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</si>
  <si>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</si>
  <si>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</si>
  <si>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</si>
  <si>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</si>
  <si>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</si>
  <si>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</si>
  <si>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</si>
  <si>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</si>
  <si>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</si>
  <si>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</si>
  <si>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</si>
  <si>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</si>
  <si>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</si>
  <si>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</si>
  <si>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</si>
  <si>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</si>
  <si>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</si>
  <si>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</si>
  <si>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</si>
  <si>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</si>
  <si>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</si>
  <si>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</si>
  <si>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</si>
  <si>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</si>
  <si>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</si>
  <si>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</si>
  <si>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</si>
  <si>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</si>
  <si>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</si>
  <si>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</si>
  <si>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</si>
  <si>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</si>
  <si>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</si>
  <si>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</si>
  <si>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</si>
  <si>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</si>
  <si>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</si>
  <si>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</si>
  <si>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</si>
  <si>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</si>
  <si>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</si>
  <si>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</si>
  <si>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</si>
  <si>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</si>
  <si>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</si>
  <si>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</si>
  <si>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</si>
  <si>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</si>
  <si>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</si>
  <si>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</si>
  <si>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</si>
  <si>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</si>
  <si>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</si>
  <si>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</si>
  <si>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</si>
  <si>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</si>
  <si>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</si>
  <si>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</si>
  <si>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</si>
  <si>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</si>
  <si>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</si>
  <si>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</si>
  <si>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</si>
  <si>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</si>
  <si>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</si>
  <si>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</si>
  <si>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</si>
  <si>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</si>
  <si>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</si>
  <si>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</si>
  <si>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</si>
  <si>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</si>
  <si>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</si>
  <si>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</si>
  <si>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</si>
  <si>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</si>
  <si>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</si>
  <si>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</si>
  <si>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</si>
  <si>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</si>
  <si>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</si>
  <si>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</si>
  <si>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</si>
  <si>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</si>
  <si>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</si>
  <si>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</si>
  <si>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</si>
  <si>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</si>
  <si>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</si>
  <si>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</si>
  <si>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</si>
  <si>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</si>
  <si>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</si>
  <si>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</si>
  <si>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</si>
  <si>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</si>
  <si>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</si>
  <si>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</si>
  <si>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</si>
  <si>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</si>
  <si>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</si>
  <si>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</si>
  <si>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</si>
  <si>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</si>
  <si>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</si>
  <si>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</si>
  <si>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</si>
  <si>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</si>
  <si>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</si>
  <si>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</si>
  <si>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</si>
  <si>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</si>
  <si>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</si>
  <si>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</si>
  <si>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</si>
  <si>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</si>
  <si>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</si>
  <si>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</si>
  <si>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</si>
  <si>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</si>
  <si>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</si>
  <si>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</si>
  <si>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</si>
  <si>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</si>
  <si>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</si>
  <si>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</si>
  <si>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</si>
  <si>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</si>
  <si>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</si>
  <si>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</si>
  <si>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</si>
  <si>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</si>
  <si>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</si>
  <si>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</si>
  <si>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</si>
  <si>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</si>
  <si>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</si>
  <si>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</si>
  <si>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</si>
  <si>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</si>
  <si>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</si>
  <si>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</si>
  <si>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</si>
  <si>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</si>
  <si>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</si>
  <si>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</si>
  <si>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</si>
  <si>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</si>
  <si>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</si>
  <si>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</si>
  <si>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</si>
  <si>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</si>
  <si>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</si>
  <si>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</si>
  <si>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</si>
  <si>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</si>
  <si>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</si>
  <si>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</si>
  <si>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</si>
  <si>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</si>
  <si>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</si>
  <si>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</si>
  <si>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</si>
  <si>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</si>
  <si>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</si>
  <si>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</si>
  <si>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</si>
  <si>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</si>
  <si>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</si>
  <si>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</si>
  <si>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</si>
  <si>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</si>
  <si>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</si>
  <si>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</si>
  <si>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</si>
  <si>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</si>
  <si>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</si>
  <si>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</si>
  <si>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</si>
  <si>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</si>
  <si>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</si>
  <si>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</si>
  <si>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</si>
  <si>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</si>
  <si>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</si>
  <si>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</si>
  <si>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</si>
  <si>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</si>
  <si>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</si>
  <si>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</si>
  <si>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</si>
  <si>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</si>
  <si>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</si>
  <si>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</si>
  <si>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</si>
  <si>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</si>
  <si>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</si>
  <si>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</si>
  <si>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</si>
  <si>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</si>
  <si>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</si>
  <si>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</si>
  <si>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</si>
  <si>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</si>
  <si>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</si>
  <si>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</si>
  <si>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</si>
  <si>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</si>
  <si>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</si>
  <si>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</si>
  <si>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</si>
  <si>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</si>
  <si>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</si>
  <si>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</si>
  <si>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</si>
  <si>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</si>
  <si>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</si>
  <si>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</si>
  <si>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</si>
  <si>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</si>
  <si>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</si>
  <si>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</si>
  <si>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</si>
  <si>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</si>
  <si>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</si>
  <si>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</si>
  <si>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</si>
  <si>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</si>
  <si>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</si>
  <si>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</si>
  <si>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</si>
  <si>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</si>
  <si>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</si>
  <si>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</si>
  <si>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</si>
  <si>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</si>
  <si>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</si>
  <si>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</si>
  <si>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</si>
  <si>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</si>
  <si>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</si>
  <si>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</si>
  <si>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</si>
  <si>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</si>
  <si>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</si>
  <si>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</si>
  <si>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</si>
  <si>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</si>
  <si>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</si>
  <si>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</si>
  <si>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</si>
  <si>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</si>
  <si>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</si>
  <si>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</si>
  <si>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</si>
  <si>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</si>
  <si>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</si>
  <si>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</si>
  <si>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</si>
  <si>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</si>
  <si>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</si>
  <si>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</si>
  <si>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</si>
  <si>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</si>
  <si>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</si>
  <si>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</si>
  <si>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</si>
  <si>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</si>
  <si>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</si>
  <si>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</si>
  <si>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</si>
  <si>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</si>
  <si>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</si>
  <si>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</si>
  <si>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</si>
  <si>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</si>
  <si>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</si>
  <si>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</si>
  <si>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</si>
  <si>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</si>
  <si>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</si>
  <si>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</si>
  <si>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</si>
  <si>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</si>
  <si>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</si>
  <si>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</si>
  <si>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</si>
  <si>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</si>
  <si>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</si>
  <si>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</si>
  <si>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</si>
  <si>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</si>
  <si>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</si>
  <si>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</si>
  <si>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</si>
  <si>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</si>
  <si>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</si>
  <si>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</si>
  <si>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</si>
  <si>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</si>
  <si>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</si>
  <si>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</si>
  <si>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</si>
  <si>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</si>
  <si>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</si>
  <si>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</si>
  <si>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</si>
  <si>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</si>
  <si>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</si>
  <si>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</si>
  <si>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</si>
  <si>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</si>
  <si>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</si>
  <si>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</si>
  <si>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</si>
  <si>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</si>
  <si>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</si>
  <si>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</si>
  <si>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</si>
  <si>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</si>
  <si>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</si>
  <si>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</si>
  <si>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</si>
  <si>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</si>
  <si>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</si>
  <si>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</si>
  <si>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</si>
  <si>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</si>
  <si>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</si>
  <si>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</si>
  <si>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</si>
  <si>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</si>
  <si>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</si>
  <si>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</si>
  <si>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</si>
  <si>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</si>
  <si>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</si>
  <si>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</si>
  <si>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</si>
  <si>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</si>
  <si>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</si>
  <si>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</si>
  <si>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</si>
  <si>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</si>
  <si>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</si>
  <si>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</si>
  <si>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</si>
  <si>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</si>
  <si>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</si>
  <si>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</si>
  <si>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</si>
  <si>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</si>
  <si>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</si>
  <si>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</si>
  <si>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</si>
  <si>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</si>
  <si>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</si>
  <si>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</si>
  <si>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</si>
  <si>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</si>
  <si>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</si>
  <si>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</si>
  <si>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</si>
  <si>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</si>
  <si>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</si>
  <si>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</si>
  <si>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</si>
  <si>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</si>
  <si>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</si>
  <si>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</si>
  <si>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</si>
  <si>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</si>
  <si>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</si>
  <si>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</si>
  <si>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</si>
  <si>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</si>
  <si>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</si>
  <si>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</si>
  <si>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</si>
  <si>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</si>
  <si>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</si>
  <si>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</si>
  <si>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</si>
  <si>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</si>
  <si>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</si>
  <si>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</si>
  <si>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</si>
  <si>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</si>
  <si>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</si>
  <si>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</si>
  <si>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</si>
  <si>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</si>
  <si>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</si>
  <si>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</si>
  <si>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</si>
  <si>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</si>
  <si>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</si>
  <si>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</si>
  <si>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</si>
  <si>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</si>
  <si>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</si>
  <si>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</si>
  <si>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</si>
  <si>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</si>
  <si>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</si>
  <si>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</si>
  <si>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</si>
  <si>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</si>
  <si>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</si>
  <si>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</si>
  <si>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</si>
  <si>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</si>
  <si>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</si>
  <si>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</si>
  <si>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</si>
  <si>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</si>
  <si>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</si>
  <si>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</si>
  <si>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</si>
  <si>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</si>
  <si>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</si>
  <si>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</si>
  <si>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</si>
  <si>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</si>
  <si>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</si>
  <si>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</si>
  <si>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</si>
  <si>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</si>
  <si>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</si>
  <si>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</si>
  <si>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</si>
  <si>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</si>
  <si>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</si>
  <si>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</si>
  <si>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</si>
  <si>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</si>
  <si>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</si>
  <si>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</si>
  <si>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</si>
  <si>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</si>
  <si>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</si>
  <si>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</si>
  <si>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</si>
  <si>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</si>
  <si>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</si>
  <si>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</si>
  <si>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</si>
  <si>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</si>
  <si>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</si>
  <si>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</si>
  <si>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</si>
  <si>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</si>
  <si>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</si>
  <si>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</si>
  <si>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</si>
  <si>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</si>
  <si>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</si>
  <si>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</si>
  <si>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</si>
  <si>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</si>
  <si>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</si>
  <si>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</si>
  <si>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</si>
  <si>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</si>
  <si>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</si>
  <si>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</si>
  <si>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</si>
  <si>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</si>
  <si>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</si>
  <si>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</si>
  <si>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</si>
  <si>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</si>
  <si>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</si>
  <si>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</si>
  <si>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</si>
  <si>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</si>
  <si>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</si>
  <si>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</si>
  <si>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</si>
  <si>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</si>
  <si>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</si>
  <si>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</si>
  <si>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</si>
  <si>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</si>
  <si>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</si>
  <si>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</si>
  <si>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</si>
  <si>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</si>
  <si>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</si>
  <si>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</si>
  <si>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</si>
  <si>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</si>
  <si>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</si>
  <si>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</si>
  <si>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</si>
  <si>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</si>
  <si>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</si>
  <si>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</si>
  <si>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</si>
  <si>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</si>
  <si>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</si>
  <si>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</si>
  <si>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</si>
  <si>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</si>
  <si>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</si>
  <si>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</si>
  <si>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</si>
  <si>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</si>
  <si>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</si>
  <si>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</si>
  <si>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</si>
  <si>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</si>
  <si>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</si>
  <si>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</si>
  <si>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</si>
  <si>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</si>
  <si>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</si>
  <si>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</si>
  <si>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</si>
  <si>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</si>
  <si>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</si>
  <si>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</si>
  <si>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</si>
  <si>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</si>
  <si>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</si>
  <si>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</si>
  <si>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</si>
  <si>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</si>
  <si>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</si>
  <si>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</si>
  <si>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</si>
  <si>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</si>
  <si>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</si>
  <si>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</si>
  <si>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</si>
  <si>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</si>
  <si>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</si>
  <si>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</si>
  <si>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</si>
  <si>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</si>
  <si>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</si>
  <si>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</si>
  <si>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</si>
  <si>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</si>
  <si>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</si>
  <si>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</si>
  <si>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</si>
  <si>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</si>
  <si>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</si>
  <si>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</si>
  <si>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</si>
  <si>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</si>
  <si>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</si>
  <si>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</si>
  <si>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</si>
  <si>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</si>
  <si>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</si>
  <si>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</si>
  <si>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</si>
  <si>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</si>
  <si>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</si>
  <si>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</si>
  <si>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</si>
  <si>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</si>
  <si>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</si>
  <si>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</si>
  <si>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</si>
  <si>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</si>
  <si>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</si>
  <si>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</si>
  <si>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</si>
  <si>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</si>
  <si>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</si>
  <si>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</si>
  <si>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</si>
  <si>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</si>
  <si>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</si>
  <si>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</si>
  <si>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</si>
  <si>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</si>
  <si>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</si>
  <si>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</si>
  <si>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</si>
  <si>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</si>
  <si>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</si>
  <si>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</si>
  <si>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</si>
  <si>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</si>
  <si>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</si>
  <si>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</si>
  <si>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</si>
  <si>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</si>
  <si>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</si>
  <si>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</si>
  <si>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</si>
  <si>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</si>
  <si>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</si>
  <si>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</si>
  <si>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</si>
  <si>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</si>
  <si>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</si>
  <si>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</si>
  <si>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</si>
  <si>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</si>
  <si>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</si>
  <si>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</si>
  <si>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</si>
  <si>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</si>
  <si>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</si>
  <si>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</si>
  <si>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</si>
  <si>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</si>
  <si>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</si>
  <si>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</si>
  <si>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</si>
  <si>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</si>
  <si>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</si>
  <si>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</si>
  <si>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</si>
  <si>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</si>
  <si>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</si>
  <si>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</si>
  <si>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</si>
  <si>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</si>
  <si>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</si>
  <si>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</si>
  <si>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</si>
  <si>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</si>
  <si>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</si>
  <si>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</si>
  <si>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</si>
  <si>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</si>
  <si>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</si>
  <si>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</si>
  <si>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</si>
  <si>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</si>
  <si>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</si>
  <si>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</si>
  <si>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</si>
  <si>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</si>
  <si>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</si>
  <si>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</si>
  <si>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</si>
  <si>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</si>
  <si>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</si>
  <si>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</si>
  <si>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</si>
  <si>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</si>
  <si>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</si>
  <si>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</si>
  <si>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</si>
  <si>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</si>
  <si>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</si>
  <si>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</si>
  <si>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</si>
  <si>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</si>
  <si>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</si>
  <si>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</si>
  <si>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</si>
  <si>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</si>
  <si>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</si>
  <si>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</si>
  <si>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</si>
  <si>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</si>
  <si>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</si>
  <si>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</si>
  <si>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</si>
  <si>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</si>
  <si>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</si>
  <si>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</si>
  <si>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</si>
  <si>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</si>
  <si>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</si>
  <si>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</si>
  <si>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</si>
  <si>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</si>
  <si>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</si>
  <si>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</si>
  <si>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</si>
  <si>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</si>
  <si>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</si>
  <si>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</si>
  <si>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</si>
  <si>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</si>
  <si>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</si>
  <si>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</si>
  <si>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</si>
  <si>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</si>
  <si>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</si>
  <si>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</si>
  <si>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</si>
  <si>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</si>
  <si>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</si>
  <si>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</si>
  <si>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</si>
  <si>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</si>
  <si>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</si>
  <si>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</si>
  <si>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</si>
  <si>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</si>
  <si>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</si>
  <si>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</si>
  <si>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</si>
  <si>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</si>
  <si>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</si>
  <si>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</si>
  <si>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</si>
  <si>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</si>
  <si>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</si>
  <si>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</si>
  <si>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</si>
  <si>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</si>
  <si>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</si>
  <si>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</si>
  <si>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</si>
  <si>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</si>
  <si>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</si>
  <si>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</si>
  <si>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</si>
  <si>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</si>
  <si>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</si>
  <si>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</si>
  <si>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</si>
  <si>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</si>
  <si>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</si>
  <si>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</si>
  <si>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</si>
  <si>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</si>
  <si>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</si>
  <si>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</si>
  <si>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</si>
  <si>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</si>
  <si>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</si>
  <si>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</si>
  <si>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</si>
  <si>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</si>
  <si>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</si>
  <si>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</si>
  <si>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</si>
  <si>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</si>
  <si>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</si>
  <si>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</si>
  <si>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</si>
  <si>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</si>
  <si>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</si>
  <si>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</si>
  <si>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</si>
  <si>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</si>
  <si>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</si>
  <si>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</si>
  <si>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</si>
  <si>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</si>
  <si>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</si>
  <si>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</si>
  <si>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</si>
  <si>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</si>
  <si>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</si>
  <si>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</si>
  <si>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</si>
  <si>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</si>
  <si>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</si>
  <si>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</si>
  <si>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</si>
  <si>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</si>
  <si>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</si>
  <si>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</si>
  <si>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</si>
  <si>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</si>
  <si>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</si>
  <si>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</si>
  <si>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</si>
  <si>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</si>
  <si>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</si>
  <si>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</si>
  <si>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</si>
  <si>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</si>
  <si>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</si>
  <si>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</si>
  <si>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</si>
  <si>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</si>
  <si>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</si>
  <si>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</si>
  <si>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</si>
  <si>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</si>
  <si>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</si>
  <si>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</si>
  <si>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</si>
  <si>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</si>
  <si>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</si>
  <si>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</si>
  <si>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</si>
  <si>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</si>
  <si>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</si>
  <si>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</si>
  <si>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</si>
  <si>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</si>
  <si>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</si>
  <si>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</si>
  <si>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</si>
  <si>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</si>
  <si>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</si>
  <si>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</si>
  <si>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</si>
  <si>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</si>
  <si>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</si>
  <si>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</si>
  <si>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</si>
  <si>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</si>
  <si>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</si>
  <si>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</si>
  <si>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</si>
  <si>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</si>
  <si>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</si>
  <si>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</si>
  <si>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</si>
  <si>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</si>
  <si>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</si>
  <si>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</si>
  <si>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</si>
  <si>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</si>
  <si>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</si>
  <si>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</si>
  <si>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</si>
  <si>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</si>
  <si>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</si>
  <si>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</si>
  <si>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</si>
  <si>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</si>
  <si>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</si>
  <si>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</si>
  <si>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</si>
  <si>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</si>
  <si>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</si>
  <si>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</si>
  <si>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</si>
  <si>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</si>
  <si>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</si>
  <si>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</si>
  <si>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</si>
  <si>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</si>
  <si>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</si>
  <si>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</si>
  <si>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</si>
  <si>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</si>
  <si>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</si>
  <si>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</si>
  <si>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</si>
  <si>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</si>
  <si>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</si>
  <si>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</si>
  <si>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</si>
  <si>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</si>
  <si>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</si>
  <si>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</si>
  <si>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</si>
  <si>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</si>
  <si>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</si>
  <si>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</si>
  <si>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</si>
  <si>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</si>
  <si>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</si>
  <si>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</si>
  <si>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</si>
  <si>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</si>
  <si>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</si>
  <si>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</si>
  <si>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</si>
  <si>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</si>
  <si>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</si>
  <si>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</si>
  <si>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</si>
  <si>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</si>
  <si>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</si>
  <si>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</si>
  <si>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</si>
  <si>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</si>
  <si>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</si>
  <si>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</si>
  <si>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</si>
  <si>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</si>
  <si>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</si>
  <si>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</si>
  <si>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</si>
  <si>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</si>
  <si>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</si>
  <si>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</si>
  <si>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</si>
  <si>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</si>
  <si>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</si>
  <si>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</si>
  <si>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</si>
  <si>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</si>
  <si>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</si>
  <si>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</si>
  <si>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</si>
  <si>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</si>
  <si>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</si>
  <si>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</si>
  <si>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</si>
  <si>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</si>
  <si>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</si>
  <si>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</si>
  <si>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</si>
  <si>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</si>
  <si>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</si>
  <si>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</si>
  <si>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</si>
  <si>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</si>
  <si>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</si>
  <si>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</si>
  <si>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</si>
  <si>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</si>
  <si>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</si>
  <si>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</si>
  <si>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</si>
  <si>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</si>
  <si>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</si>
  <si>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</si>
  <si>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</si>
  <si>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</si>
  <si>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</si>
  <si>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</si>
  <si>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</si>
  <si>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</si>
  <si>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</si>
  <si>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</si>
  <si>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</si>
  <si>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</si>
  <si>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</si>
  <si>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</si>
  <si>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</si>
  <si>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</si>
  <si>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</si>
  <si>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</si>
  <si>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</si>
  <si>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</si>
  <si>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</si>
  <si>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</si>
  <si>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</si>
  <si>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</si>
  <si>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</si>
  <si>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</si>
  <si>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</si>
  <si>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</si>
  <si>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</si>
  <si>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</si>
  <si>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</si>
  <si>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</si>
  <si>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</si>
  <si>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</si>
  <si>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</si>
  <si>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</si>
  <si>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</si>
  <si>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</si>
  <si>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</si>
  <si>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</si>
  <si>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</si>
  <si>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</si>
  <si>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</si>
  <si>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</si>
  <si>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</si>
  <si>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</si>
  <si>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</si>
  <si>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</si>
  <si>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</si>
  <si>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</si>
  <si>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</si>
  <si>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</si>
  <si>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</si>
  <si>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</si>
  <si>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</si>
  <si>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</si>
  <si>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</si>
  <si>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</si>
  <si>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</si>
  <si>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</si>
  <si>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</si>
  <si>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</si>
  <si>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</si>
  <si>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</si>
  <si>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</si>
  <si>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</si>
  <si>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</si>
  <si>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</si>
  <si>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</si>
  <si>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</si>
  <si>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</si>
  <si>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</si>
  <si>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</si>
  <si>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</si>
  <si>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</si>
  <si>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</si>
  <si>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</si>
  <si>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</si>
  <si>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</si>
  <si>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</si>
  <si>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</si>
  <si>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</si>
  <si>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</si>
  <si>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</si>
  <si>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</si>
  <si>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</si>
  <si>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</si>
  <si>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</si>
  <si>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</si>
  <si>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</si>
  <si>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</si>
  <si>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</si>
  <si>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</si>
  <si>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</si>
  <si>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</si>
  <si>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</si>
  <si>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</si>
  <si>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</si>
  <si>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</si>
  <si>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</si>
  <si>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</si>
  <si>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</si>
  <si>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</si>
  <si>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</si>
  <si>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</si>
  <si>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</si>
  <si>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</si>
  <si>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</si>
  <si>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</si>
  <si>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</si>
  <si>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</si>
  <si>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</si>
  <si>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</si>
  <si>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</si>
  <si>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</si>
  <si>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</si>
  <si>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</si>
  <si>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</si>
  <si>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</si>
  <si>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</si>
  <si>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</si>
  <si>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</si>
  <si>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</si>
  <si>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</si>
  <si>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</si>
  <si>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</si>
  <si>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</si>
  <si>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</si>
  <si>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</si>
  <si>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</si>
  <si>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</si>
  <si>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</si>
  <si>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</si>
  <si>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</si>
  <si>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</si>
  <si>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</si>
  <si>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</si>
  <si>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</si>
  <si>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</si>
  <si>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</si>
  <si>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</si>
  <si>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</si>
  <si>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</si>
  <si>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</si>
  <si>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</si>
  <si>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</si>
  <si>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</si>
  <si>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</si>
  <si>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</si>
  <si>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</si>
  <si>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</si>
  <si>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</si>
  <si>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</si>
  <si>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</si>
  <si>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</si>
  <si>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</si>
  <si>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</si>
  <si>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</si>
  <si>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</si>
  <si>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</si>
  <si>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</si>
  <si>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</si>
  <si>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</si>
  <si>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</si>
  <si>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</si>
  <si>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</si>
  <si>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</si>
  <si>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</si>
  <si>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</si>
  <si>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</si>
  <si>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</si>
  <si>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</si>
  <si>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</si>
  <si>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</si>
  <si>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</si>
  <si>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</si>
  <si>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</si>
  <si>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</si>
  <si>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</si>
  <si>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</si>
  <si>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</si>
  <si>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</si>
  <si>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</si>
  <si>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</si>
  <si>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</si>
  <si>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</si>
  <si>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</si>
  <si>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</si>
  <si>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</si>
  <si>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</si>
  <si>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</si>
  <si>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</si>
  <si>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</si>
  <si>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</si>
  <si>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</si>
  <si>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</si>
  <si>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</si>
  <si>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</si>
  <si>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</si>
  <si>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</si>
  <si>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</si>
  <si>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</si>
  <si>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</si>
  <si>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</si>
  <si>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</si>
  <si>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</si>
  <si>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</si>
  <si>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</si>
  <si>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</si>
  <si>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</si>
  <si>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</si>
  <si>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</si>
  <si>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</si>
  <si>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</si>
  <si>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</si>
  <si>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</si>
  <si>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</si>
  <si>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</si>
  <si>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</si>
  <si>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</si>
  <si>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</si>
  <si>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</si>
  <si>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</si>
  <si>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</si>
  <si>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</si>
  <si>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</si>
  <si>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</si>
  <si>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</si>
  <si>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</si>
  <si>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</si>
  <si>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</si>
  <si>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</si>
  <si>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</si>
  <si>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</si>
  <si>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</si>
  <si>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</si>
  <si>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</si>
  <si>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</si>
  <si>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</si>
  <si>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</si>
  <si>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</si>
  <si>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</si>
  <si>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</si>
  <si>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</si>
  <si>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</si>
  <si>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</si>
  <si>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</si>
  <si>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</si>
  <si>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</si>
  <si>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</si>
  <si>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</si>
  <si>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</si>
  <si>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</si>
  <si>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</si>
  <si>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</si>
  <si>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</si>
  <si>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</si>
  <si>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</si>
  <si>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</si>
  <si>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</si>
  <si>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</si>
  <si>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</si>
  <si>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</si>
  <si>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</si>
  <si>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</si>
  <si>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</si>
  <si>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</si>
  <si>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</si>
  <si>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</si>
  <si>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</si>
  <si>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</si>
  <si>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</si>
  <si>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</si>
  <si>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</si>
  <si>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</si>
  <si>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</si>
  <si>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</si>
  <si>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</si>
  <si>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</si>
  <si>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</si>
  <si>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</si>
  <si>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</si>
  <si>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</si>
  <si>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</si>
  <si>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</si>
  <si>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</si>
  <si>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</si>
  <si>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</si>
  <si>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</si>
  <si>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</si>
  <si>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</si>
  <si>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</si>
  <si>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</si>
  <si>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</si>
  <si>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</si>
  <si>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</si>
  <si>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</si>
  <si>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</si>
  <si>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</si>
  <si>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</si>
  <si>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</si>
  <si>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</si>
  <si>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</si>
  <si>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</si>
  <si>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</si>
  <si>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</si>
  <si>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</si>
  <si>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</si>
  <si>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</si>
  <si>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</si>
  <si>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</si>
  <si>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</si>
  <si>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</si>
  <si>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</si>
  <si>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</si>
  <si>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</si>
  <si>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</si>
  <si>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</si>
  <si>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</si>
  <si>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</si>
  <si>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</si>
  <si>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</si>
  <si>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</si>
  <si>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</si>
  <si>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</si>
  <si>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</si>
  <si>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</si>
  <si>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</si>
  <si>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</si>
  <si>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</si>
  <si>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</si>
  <si>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</si>
  <si>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</si>
  <si>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</si>
  <si>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</si>
  <si>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</si>
  <si>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</si>
  <si>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</si>
  <si>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</si>
  <si>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</si>
  <si>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</si>
  <si>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</si>
  <si>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</si>
  <si>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</si>
  <si>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</si>
  <si>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</si>
  <si>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</si>
  <si>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</si>
  <si>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</si>
  <si>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</si>
  <si>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</si>
  <si>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</si>
  <si>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</si>
  <si>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</si>
  <si>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</si>
  <si>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</si>
  <si>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</si>
  <si>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</si>
  <si>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</si>
  <si>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</si>
  <si>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</si>
  <si>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</si>
  <si>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</si>
  <si>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</si>
  <si>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</si>
  <si>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</si>
  <si>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</si>
  <si>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</si>
  <si>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</si>
  <si>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</si>
  <si>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</si>
  <si>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</si>
  <si>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</si>
  <si>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</si>
  <si>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</si>
  <si>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</si>
  <si>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</si>
  <si>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</si>
  <si>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</si>
  <si>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</si>
  <si>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</si>
  <si>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</si>
  <si>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</si>
  <si>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</si>
  <si>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</si>
  <si>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</si>
  <si>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</si>
  <si>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</si>
  <si>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</si>
  <si>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</si>
  <si>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</si>
  <si>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</si>
  <si>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</si>
  <si>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</si>
  <si>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</si>
  <si>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</si>
  <si>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</si>
  <si>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</si>
  <si>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</si>
  <si>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</si>
  <si>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</si>
  <si>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</si>
  <si>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</si>
  <si>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</si>
  <si>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</si>
  <si>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</si>
  <si>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</si>
  <si>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</si>
  <si>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</si>
  <si>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</si>
  <si>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</si>
  <si>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</si>
  <si>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</si>
  <si>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</si>
  <si>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</si>
  <si>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</si>
  <si>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</si>
  <si>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</si>
  <si>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</si>
  <si>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</si>
  <si>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</si>
  <si>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</si>
  <si>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</si>
  <si>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</si>
  <si>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</si>
  <si>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</si>
  <si>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</si>
  <si>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</si>
  <si>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</si>
  <si>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</si>
  <si>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</si>
  <si>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</si>
  <si>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</si>
  <si>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</si>
  <si>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</si>
  <si>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</si>
  <si>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</si>
  <si>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</si>
  <si>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</si>
  <si>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</si>
  <si>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</si>
  <si>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</si>
  <si>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</si>
  <si>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</si>
  <si>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</si>
  <si>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</si>
  <si>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</si>
  <si>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</si>
  <si>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</si>
  <si>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</si>
  <si>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</si>
  <si>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</si>
  <si>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</si>
  <si>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</si>
  <si>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</si>
  <si>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</si>
  <si>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</si>
  <si>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</si>
  <si>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</si>
  <si>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</si>
  <si>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</si>
  <si>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</si>
  <si>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</si>
  <si>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</si>
  <si>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</si>
  <si>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</si>
  <si>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</si>
  <si>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</si>
  <si>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</si>
  <si>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</si>
  <si>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</si>
  <si>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</si>
  <si>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</si>
  <si>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</si>
  <si>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</si>
  <si>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</si>
  <si>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</si>
  <si>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</si>
  <si>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</si>
  <si>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</si>
  <si>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</si>
  <si>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</si>
  <si>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</si>
  <si>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</si>
  <si>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</si>
  <si>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</si>
  <si>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</si>
  <si>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</si>
  <si>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</si>
  <si>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</si>
  <si>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</si>
  <si>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</si>
  <si>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</si>
  <si>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</si>
  <si>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</si>
  <si>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</si>
  <si>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</si>
  <si>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</si>
  <si>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</si>
  <si>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</si>
  <si>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</si>
  <si>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</si>
  <si>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</si>
  <si>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</si>
  <si>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</si>
  <si>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</si>
  <si>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</si>
  <si>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</si>
  <si>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</si>
  <si>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</si>
  <si>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</si>
  <si>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</si>
  <si>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</si>
  <si>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</si>
  <si>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</si>
  <si>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</si>
  <si>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</si>
  <si>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</si>
  <si>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</si>
  <si>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</si>
  <si>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</si>
  <si>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</si>
  <si>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</si>
  <si>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</si>
  <si>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</si>
  <si>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</si>
  <si>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</si>
  <si>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</si>
  <si>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</si>
  <si>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</si>
  <si>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</si>
  <si>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</si>
  <si>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</si>
  <si>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</si>
  <si>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</si>
  <si>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</si>
  <si>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</si>
  <si>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</si>
  <si>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</si>
  <si>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</si>
  <si>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</si>
  <si>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</si>
  <si>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</si>
  <si>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</si>
  <si>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</si>
  <si>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</si>
  <si>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</si>
  <si>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</si>
  <si>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</si>
  <si>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</si>
  <si>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</si>
  <si>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</si>
  <si>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</si>
  <si>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</si>
  <si>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</si>
  <si>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</si>
  <si>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</si>
  <si>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</si>
  <si>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</si>
  <si>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</si>
  <si>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</si>
  <si>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</si>
  <si>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</si>
  <si>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</si>
  <si>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</si>
  <si>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</si>
  <si>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</si>
  <si>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</si>
  <si>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</si>
  <si>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</si>
  <si>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</si>
  <si>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</si>
  <si>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</si>
  <si>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</si>
  <si>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</si>
  <si>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</si>
  <si>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</si>
  <si>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</si>
  <si>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</si>
  <si>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</si>
  <si>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</si>
  <si>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</si>
  <si>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</si>
  <si>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</si>
  <si>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</si>
  <si>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</si>
  <si>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</si>
  <si>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</si>
  <si>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</si>
  <si>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</si>
  <si>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</si>
  <si>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</si>
  <si>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</si>
  <si>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</si>
  <si>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</si>
  <si>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</si>
  <si>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</si>
  <si>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</si>
  <si>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</si>
  <si>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</si>
  <si>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</si>
  <si>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</si>
  <si>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</si>
  <si>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</si>
  <si>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</si>
  <si>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</si>
  <si>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</si>
  <si>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</si>
  <si>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</si>
  <si>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</si>
  <si>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</si>
  <si>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</si>
  <si>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</si>
  <si>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</si>
  <si>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</si>
  <si>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</si>
  <si>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</si>
  <si>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</si>
  <si>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</si>
  <si>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</si>
  <si>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</si>
  <si>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</si>
  <si>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</si>
  <si>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</si>
  <si>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</si>
  <si>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</si>
  <si>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</si>
  <si>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</si>
  <si>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</si>
  <si>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</si>
  <si>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</si>
  <si>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</si>
  <si>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</si>
  <si>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</si>
  <si>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</si>
  <si>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</si>
  <si>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</si>
  <si>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</si>
  <si>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</si>
  <si>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</si>
  <si>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</si>
  <si>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</si>
  <si>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</si>
  <si>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</si>
  <si>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</si>
  <si>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</si>
  <si>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</si>
  <si>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</si>
  <si>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</si>
  <si>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</si>
  <si>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</si>
  <si>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</si>
  <si>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</si>
  <si>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</si>
  <si>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</si>
  <si>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</si>
  <si>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</si>
  <si>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</si>
  <si>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</si>
  <si>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</si>
  <si>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</si>
  <si>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</si>
  <si>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</si>
  <si>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</si>
  <si>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</si>
  <si>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</si>
  <si>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</si>
  <si>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</si>
  <si>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</si>
  <si>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</si>
  <si>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</si>
  <si>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</si>
  <si>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</si>
  <si>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</si>
  <si>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</si>
  <si>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</si>
  <si>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</si>
  <si>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</si>
  <si>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</si>
  <si>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</si>
  <si>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</si>
  <si>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</si>
  <si>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</si>
  <si>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</si>
  <si>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</si>
  <si>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</si>
  <si>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</si>
  <si>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</si>
  <si>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</si>
  <si>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</si>
  <si>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</si>
  <si>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</si>
  <si>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</si>
  <si>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</si>
  <si>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</si>
  <si>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</si>
  <si>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</si>
  <si>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</si>
  <si>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</si>
  <si>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</si>
  <si>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</si>
  <si>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</si>
  <si>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</si>
  <si>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</si>
  <si>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</si>
  <si>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</si>
  <si>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</si>
  <si>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</si>
  <si>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</si>
  <si>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</si>
  <si>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</si>
  <si>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</si>
  <si>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</si>
  <si>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</si>
  <si>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</si>
  <si>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</si>
  <si>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</si>
  <si>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</si>
  <si>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</si>
  <si>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</si>
  <si>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</si>
  <si>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</si>
  <si>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</si>
  <si>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</si>
  <si>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</si>
  <si>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</si>
  <si>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</si>
  <si>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</si>
  <si>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</si>
  <si>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</si>
  <si>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</si>
  <si>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</si>
  <si>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</si>
  <si>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</si>
  <si>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</si>
  <si>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</si>
  <si>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</si>
  <si>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</si>
  <si>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</si>
  <si>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</si>
  <si>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</si>
  <si>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</si>
  <si>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</si>
  <si>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</si>
  <si>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</si>
  <si>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</si>
  <si>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</si>
  <si>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</si>
  <si>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</si>
  <si>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</si>
  <si>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</si>
  <si>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</si>
  <si>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</si>
  <si>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</si>
  <si>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</si>
  <si>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</si>
  <si>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</si>
  <si>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</si>
  <si>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</si>
  <si>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</si>
  <si>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</si>
  <si>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</si>
  <si>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</si>
  <si>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</si>
  <si>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</si>
  <si>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</si>
  <si>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</si>
  <si>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</si>
  <si>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</si>
  <si>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</si>
  <si>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</si>
  <si>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</si>
  <si>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</si>
  <si>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</si>
  <si>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</si>
  <si>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</si>
  <si>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</si>
  <si>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</si>
  <si>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</si>
  <si>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</si>
  <si>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</si>
  <si>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</si>
  <si>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</si>
  <si>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</si>
  <si>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</si>
  <si>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</si>
  <si>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</si>
  <si>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</si>
  <si>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</si>
  <si>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</si>
  <si>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</si>
  <si>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</si>
  <si>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</si>
  <si>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</si>
  <si>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</si>
  <si>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</si>
  <si>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</si>
  <si>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</si>
  <si>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</si>
  <si>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</si>
  <si>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</si>
  <si>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</si>
  <si>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</si>
  <si>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</si>
  <si>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</si>
  <si>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</si>
  <si>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</si>
  <si>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</si>
  <si>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</si>
  <si>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</si>
  <si>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</si>
  <si>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</si>
  <si>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</si>
  <si>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</si>
  <si>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</si>
  <si>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</si>
  <si>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</si>
  <si>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</si>
  <si>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</si>
  <si>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</si>
  <si>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</si>
  <si>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</si>
  <si>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</si>
  <si>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</si>
  <si>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</si>
  <si>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</si>
  <si>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</si>
  <si>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</si>
  <si>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</si>
  <si>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</si>
  <si>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</si>
  <si>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</si>
  <si>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</si>
  <si>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</si>
  <si>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</si>
  <si>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</si>
  <si>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</si>
  <si>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</si>
  <si>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</si>
  <si>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</si>
  <si>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</si>
  <si>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</si>
  <si>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</si>
  <si>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</si>
  <si>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</si>
  <si>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</si>
  <si>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</si>
  <si>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</si>
  <si>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</si>
  <si>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</si>
  <si>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</si>
  <si>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</si>
  <si>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</si>
  <si>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</si>
  <si>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</si>
  <si>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</si>
  <si>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</si>
  <si>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</si>
  <si>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</si>
  <si>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</si>
  <si>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</si>
  <si>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</si>
  <si>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</si>
  <si>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</si>
  <si>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</si>
  <si>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</si>
  <si>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</si>
  <si>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</si>
  <si>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</si>
  <si>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</si>
  <si>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</si>
  <si>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</si>
  <si>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</si>
  <si>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</si>
  <si>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</si>
  <si>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</si>
  <si>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</si>
  <si>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</si>
  <si>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</si>
  <si>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</si>
  <si>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</si>
  <si>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</si>
  <si>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</si>
  <si>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</si>
  <si>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</si>
  <si>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</si>
  <si>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</si>
  <si>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</si>
  <si>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</si>
  <si>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</si>
  <si>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</si>
  <si>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</si>
  <si>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</si>
  <si>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</si>
  <si>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</si>
  <si>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</si>
  <si>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</si>
  <si>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</si>
  <si>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</si>
  <si>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</si>
  <si>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</si>
  <si>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</si>
  <si>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</si>
  <si>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</si>
  <si>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</si>
  <si>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</si>
  <si>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</si>
  <si>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</si>
  <si>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</si>
  <si>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</si>
  <si>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</si>
  <si>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</si>
  <si>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</si>
  <si>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</si>
  <si>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</si>
  <si>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</si>
  <si>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</si>
  <si>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</si>
  <si>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</si>
  <si>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</si>
  <si>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</si>
  <si>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</si>
  <si>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</si>
  <si>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</si>
  <si>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</si>
  <si>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</si>
  <si>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</si>
  <si>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</si>
  <si>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</si>
  <si>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</si>
  <si>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</si>
  <si>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</si>
  <si>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</si>
  <si>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</si>
  <si>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</si>
  <si>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</si>
  <si>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</si>
  <si>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</si>
  <si>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</si>
  <si>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</si>
  <si>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</si>
  <si>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</si>
  <si>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</si>
  <si>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</si>
  <si>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</si>
  <si>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</si>
  <si>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</si>
  <si>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</si>
  <si>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</si>
  <si>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</si>
  <si>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</si>
  <si>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</si>
  <si>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</si>
  <si>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</si>
  <si>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</si>
  <si>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</si>
  <si>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</si>
  <si>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</si>
  <si>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</si>
  <si>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</si>
  <si>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</si>
  <si>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</si>
  <si>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</si>
  <si>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</si>
  <si>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</si>
  <si>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</si>
  <si>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</si>
  <si>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</si>
  <si>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</si>
  <si>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</si>
  <si>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</si>
  <si>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</si>
  <si>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</si>
  <si>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</si>
  <si>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</si>
  <si>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</si>
  <si>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</si>
  <si>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</si>
  <si>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</si>
  <si>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</si>
  <si>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</si>
  <si>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</si>
  <si>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</si>
  <si>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</si>
  <si>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</si>
  <si>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</si>
  <si>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</si>
  <si>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</si>
  <si>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</si>
  <si>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</si>
  <si>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</si>
  <si>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</si>
  <si>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</si>
  <si>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</si>
  <si>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</si>
  <si>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</si>
  <si>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</si>
  <si>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</si>
  <si>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</si>
  <si>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</si>
  <si>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</si>
  <si>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</si>
  <si>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</si>
  <si>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</si>
  <si>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</si>
  <si>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</si>
  <si>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</si>
  <si>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</si>
  <si>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</si>
  <si>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</si>
  <si>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</si>
  <si>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</si>
  <si>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</si>
  <si>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</si>
  <si>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</si>
  <si>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</si>
  <si>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</si>
  <si>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</si>
  <si>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</si>
  <si>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</si>
  <si>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</si>
  <si>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</si>
  <si>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</si>
  <si>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</si>
  <si>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</si>
  <si>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</si>
  <si>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</si>
  <si>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</si>
  <si>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</si>
  <si>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</si>
  <si>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</si>
  <si>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</si>
  <si>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</si>
  <si>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</si>
  <si>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</si>
  <si>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</si>
  <si>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</si>
  <si>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</si>
  <si>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</si>
  <si>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</si>
  <si>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</si>
  <si>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</si>
  <si>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</si>
  <si>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</si>
  <si>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</si>
  <si>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</si>
  <si>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</si>
  <si>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</si>
  <si>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</si>
  <si>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</si>
  <si>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</si>
  <si>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</si>
  <si>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</si>
  <si>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</si>
  <si>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</si>
  <si>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</si>
  <si>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</si>
  <si>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</si>
  <si>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</si>
  <si>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</si>
  <si>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</si>
  <si>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</si>
  <si>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</si>
  <si>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</si>
  <si>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</si>
  <si>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</si>
  <si>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</si>
  <si>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</si>
  <si>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</si>
  <si>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</si>
  <si>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</si>
  <si>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</si>
  <si>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</si>
  <si>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</si>
  <si>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</si>
  <si>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</si>
  <si>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</si>
  <si>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</si>
  <si>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</si>
  <si>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</si>
  <si>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</si>
  <si>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</si>
  <si>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</si>
  <si>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</si>
  <si>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</si>
  <si>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</si>
  <si>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</si>
  <si>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</si>
  <si>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</si>
  <si>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</si>
  <si>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</si>
  <si>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</si>
  <si>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</si>
  <si>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</si>
  <si>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</si>
  <si>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</si>
  <si>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</si>
  <si>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</si>
  <si>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</si>
  <si>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</si>
  <si>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</si>
  <si>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</si>
  <si>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</si>
  <si>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</si>
  <si>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</si>
  <si>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</si>
  <si>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</si>
  <si>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</si>
  <si>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</si>
  <si>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</si>
  <si>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</si>
  <si>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</si>
  <si>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</si>
  <si>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</si>
  <si>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</si>
  <si>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</si>
  <si>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</si>
  <si>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</si>
  <si>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</si>
  <si>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</si>
  <si>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</si>
  <si>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</si>
  <si>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</si>
  <si>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</si>
  <si>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</si>
  <si>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</si>
  <si>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</si>
  <si>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</si>
  <si>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</si>
  <si>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</si>
  <si>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</si>
  <si>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</si>
  <si>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</si>
  <si>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</si>
  <si>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</si>
  <si>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</si>
  <si>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</si>
  <si>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</si>
  <si>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</si>
  <si>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</si>
  <si>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</si>
  <si>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</si>
  <si>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</si>
  <si>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</si>
  <si>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</si>
  <si>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</si>
  <si>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</si>
  <si>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</si>
  <si>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</si>
  <si>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</si>
  <si>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</si>
  <si>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</si>
  <si>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</si>
  <si>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</si>
  <si>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</si>
  <si>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</si>
  <si>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</si>
  <si>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</si>
  <si>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</si>
  <si>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</si>
  <si>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</si>
  <si>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</si>
  <si>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</si>
  <si>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</si>
  <si>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</si>
  <si>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</si>
  <si>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</si>
  <si>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</si>
  <si>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</si>
  <si>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</si>
  <si>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</si>
  <si>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</si>
  <si>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</si>
  <si>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</si>
  <si>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</si>
  <si>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</si>
  <si>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</si>
  <si>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</si>
  <si>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</si>
  <si>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</si>
  <si>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</si>
  <si>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</si>
  <si>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</si>
  <si>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</si>
  <si>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</si>
  <si>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</si>
  <si>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</si>
  <si>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</si>
  <si>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</si>
  <si>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</si>
  <si>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</si>
  <si>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</si>
  <si>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</si>
  <si>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</si>
  <si>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</si>
  <si>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</si>
  <si>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</si>
  <si>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</si>
  <si>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</si>
  <si>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</si>
  <si>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</si>
  <si>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</si>
  <si>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</si>
  <si>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</si>
  <si>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</si>
  <si>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</si>
  <si>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</si>
  <si>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</si>
  <si>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</si>
  <si>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</si>
  <si>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</si>
  <si>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</si>
  <si>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</si>
  <si>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</si>
  <si>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</si>
  <si>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</si>
  <si>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</si>
  <si>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</si>
  <si>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</si>
  <si>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</si>
  <si>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</si>
  <si>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</si>
  <si>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</si>
  <si>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</si>
  <si>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</si>
  <si>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</si>
  <si>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</si>
  <si>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</si>
  <si>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</si>
  <si>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</si>
  <si>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</si>
  <si>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</si>
  <si>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</si>
  <si>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</si>
  <si>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</si>
  <si>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</si>
  <si>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</si>
  <si>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</si>
  <si>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</si>
  <si>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</si>
  <si>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</si>
  <si>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</si>
  <si>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</si>
  <si>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</si>
  <si>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</si>
  <si>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</si>
  <si>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</si>
  <si>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</si>
  <si>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</si>
  <si>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</si>
  <si>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</si>
  <si>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</si>
  <si>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</si>
  <si>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</si>
  <si>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</si>
  <si>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</si>
  <si>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</si>
  <si>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</si>
  <si>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</si>
  <si>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</si>
  <si>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</si>
  <si>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</si>
  <si>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</si>
  <si>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</si>
  <si>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</si>
  <si>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</si>
  <si>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</si>
  <si>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</si>
  <si>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</si>
  <si>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</si>
  <si>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</si>
  <si>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</si>
  <si>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</si>
  <si>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</si>
  <si>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</si>
  <si>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</si>
  <si>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</si>
  <si>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</si>
  <si>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</si>
  <si>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</si>
  <si>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</si>
  <si>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</si>
  <si>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</si>
  <si>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</si>
  <si>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</si>
  <si>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</si>
  <si>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</si>
  <si>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</si>
  <si>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</si>
  <si>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</si>
  <si>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</si>
  <si>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</si>
  <si>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</si>
  <si>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</si>
  <si>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</si>
  <si>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</si>
  <si>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</si>
  <si>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</si>
  <si>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</si>
  <si>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</si>
  <si>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</si>
  <si>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</si>
  <si>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</si>
  <si>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</si>
  <si>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</si>
  <si>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</si>
  <si>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</si>
  <si>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</si>
  <si>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</si>
  <si>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</si>
  <si>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</si>
  <si>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</si>
  <si>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</si>
  <si>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</si>
  <si>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</si>
  <si>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</si>
  <si>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</si>
  <si>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</si>
  <si>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</si>
  <si>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</si>
  <si>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</si>
  <si>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</si>
  <si>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</si>
  <si>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</si>
  <si>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</si>
  <si>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</si>
  <si>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</si>
  <si>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</si>
  <si>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</si>
  <si>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</si>
  <si>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</si>
  <si>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</si>
  <si>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</si>
  <si>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</si>
  <si>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</si>
  <si>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</si>
  <si>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</si>
  <si>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</si>
  <si>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</si>
  <si>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</si>
  <si>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</si>
  <si>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</si>
  <si>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</si>
  <si>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</si>
  <si>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</si>
  <si>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</si>
  <si>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</si>
  <si>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</si>
  <si>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</si>
  <si>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</si>
  <si>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</si>
  <si>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</si>
  <si>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</si>
  <si>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</si>
  <si>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</si>
  <si>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</si>
  <si>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</si>
  <si>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</si>
  <si>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</si>
  <si>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</si>
  <si>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</si>
  <si>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</si>
  <si>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</si>
  <si>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</si>
  <si>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</si>
  <si>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</si>
  <si>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</si>
  <si>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</si>
  <si>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</si>
  <si>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</si>
  <si>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</si>
  <si>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</si>
  <si>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</si>
  <si>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</si>
  <si>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</si>
  <si>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</si>
  <si>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</si>
  <si>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</si>
  <si>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</si>
  <si>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</si>
  <si>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</si>
  <si>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</si>
  <si>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</si>
  <si>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</si>
  <si>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</si>
  <si>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</si>
  <si>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</si>
  <si>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</si>
  <si>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</si>
  <si>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</si>
  <si>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</si>
  <si>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</si>
  <si>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</si>
  <si>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</si>
  <si>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</si>
  <si>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</si>
  <si>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</si>
  <si>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</si>
  <si>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</si>
  <si>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</si>
  <si>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</si>
  <si>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</si>
  <si>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</si>
  <si>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</si>
  <si>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</si>
  <si>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</si>
  <si>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</si>
  <si>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</si>
  <si>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</si>
  <si>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</si>
  <si>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</si>
  <si>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</si>
  <si>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</si>
  <si>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</si>
  <si>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</si>
  <si>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</si>
  <si>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</si>
  <si>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</si>
  <si>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</si>
  <si>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</si>
  <si>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</si>
  <si>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</si>
  <si>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</si>
  <si>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</si>
  <si>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</si>
  <si>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</si>
  <si>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</si>
  <si>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</si>
  <si>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</si>
  <si>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</si>
  <si>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</si>
  <si>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</si>
  <si>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</si>
  <si>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</si>
  <si>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</si>
  <si>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</si>
  <si>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</si>
  <si>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</si>
  <si>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</si>
  <si>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</si>
  <si>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</si>
  <si>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</si>
  <si>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</si>
  <si>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</si>
  <si>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</si>
  <si>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</si>
  <si>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</si>
  <si>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</si>
  <si>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</si>
  <si>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</si>
  <si>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</si>
  <si>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</si>
  <si>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</si>
  <si>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</si>
  <si>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</si>
  <si>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</si>
  <si>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</si>
  <si>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</si>
  <si>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</si>
  <si>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</si>
  <si>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</si>
  <si>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</si>
  <si>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</si>
  <si>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</si>
  <si>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</si>
  <si>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</si>
  <si>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</si>
  <si>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</si>
  <si>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</si>
  <si>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</si>
  <si>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</si>
  <si>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</si>
  <si>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</si>
  <si>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</si>
  <si>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</si>
  <si>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</si>
  <si>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</si>
  <si>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</si>
  <si>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</si>
  <si>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</si>
  <si>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</si>
  <si>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</si>
  <si>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</si>
  <si>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</si>
  <si>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</si>
  <si>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</si>
  <si>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</si>
  <si>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</si>
  <si>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</si>
  <si>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</si>
  <si>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</si>
  <si>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</si>
  <si>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</si>
  <si>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</si>
  <si>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</si>
  <si>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</si>
  <si>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</si>
  <si>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</si>
  <si>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</si>
  <si>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</si>
  <si>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</si>
  <si>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</si>
  <si>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</si>
  <si>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</si>
  <si>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</si>
  <si>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</si>
  <si>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</si>
  <si>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</si>
  <si>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</si>
  <si>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</si>
  <si>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</si>
  <si>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</si>
  <si>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</si>
  <si>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</si>
  <si>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</si>
  <si>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</si>
  <si>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</si>
  <si>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</si>
  <si>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</si>
  <si>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</si>
  <si>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</si>
  <si>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</si>
  <si>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</si>
  <si>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</si>
  <si>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</si>
  <si>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</si>
  <si>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</si>
  <si>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</si>
  <si>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</si>
  <si>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</si>
  <si>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</si>
  <si>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</si>
  <si>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</si>
  <si>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</si>
  <si>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</si>
  <si>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</si>
  <si>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</si>
  <si>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</si>
  <si>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</si>
  <si>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</si>
  <si>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</si>
  <si>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</si>
  <si>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</si>
  <si>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</si>
  <si>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</si>
  <si>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</si>
  <si>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</si>
  <si>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</si>
  <si>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</si>
  <si>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</si>
  <si>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</si>
  <si>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</si>
  <si>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</si>
  <si>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</si>
  <si>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</si>
  <si>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</si>
  <si>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</si>
  <si>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</si>
  <si>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</si>
  <si>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</si>
  <si>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</si>
  <si>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</si>
  <si>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</si>
  <si>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</si>
  <si>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</si>
  <si>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</si>
  <si>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</si>
  <si>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</si>
  <si>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</si>
  <si>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</si>
  <si>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</si>
  <si>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</si>
  <si>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</si>
  <si>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</si>
  <si>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</si>
  <si>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</si>
  <si>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</si>
  <si>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</si>
  <si>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</si>
  <si>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</si>
  <si>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</si>
  <si>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</si>
  <si>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</si>
  <si>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</si>
  <si>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</si>
  <si>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</si>
  <si>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</si>
  <si>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</si>
  <si>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</si>
  <si>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</si>
  <si>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</si>
  <si>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</si>
  <si>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</si>
  <si>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</si>
  <si>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</si>
  <si>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</si>
  <si>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</si>
  <si>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</si>
  <si>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</si>
  <si>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</si>
  <si>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</si>
  <si>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</si>
  <si>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</si>
  <si>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</si>
  <si>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</si>
  <si>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</si>
  <si>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</si>
  <si>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</si>
  <si>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</si>
  <si>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</si>
  <si>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</si>
  <si>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</si>
  <si>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</si>
  <si>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</si>
  <si>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</si>
  <si>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</si>
  <si>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</si>
  <si>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</si>
  <si>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</si>
  <si>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</si>
  <si>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</si>
  <si>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</si>
  <si>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</si>
  <si>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</si>
  <si>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</si>
  <si>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</si>
  <si>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</si>
  <si>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</si>
  <si>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</si>
  <si>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</si>
  <si>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</si>
  <si>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</si>
  <si>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</si>
  <si>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</si>
  <si>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</si>
  <si>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</si>
  <si>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</si>
  <si>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</si>
  <si>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</si>
  <si>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</si>
  <si>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</si>
  <si>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</si>
  <si>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</si>
  <si>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</si>
  <si>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</si>
  <si>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</si>
  <si>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</si>
  <si>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</si>
  <si>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</si>
  <si>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</si>
  <si>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</si>
  <si>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</si>
  <si>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</si>
  <si>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</si>
  <si>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</si>
  <si>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</si>
  <si>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</si>
  <si>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</si>
  <si>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</si>
  <si>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</si>
  <si>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</si>
  <si>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</si>
  <si>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</si>
  <si>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</si>
  <si>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</si>
  <si>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</si>
  <si>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</si>
  <si>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</si>
  <si>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</si>
  <si>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</si>
  <si>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</si>
  <si>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</si>
  <si>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</si>
  <si>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</si>
  <si>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</si>
  <si>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</si>
  <si>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</si>
  <si>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</si>
  <si>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</si>
  <si>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</si>
  <si>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</si>
  <si>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</si>
  <si>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</si>
  <si>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</si>
  <si>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</si>
  <si>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</si>
  <si>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</si>
  <si>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</si>
  <si>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</si>
  <si>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</si>
  <si>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</si>
  <si>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</si>
  <si>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</si>
  <si>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</si>
  <si>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</si>
  <si>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</si>
  <si>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</si>
  <si>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</si>
  <si>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</si>
  <si>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</si>
  <si>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</si>
  <si>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</si>
  <si>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</si>
  <si>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</si>
  <si>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</si>
  <si>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</si>
  <si>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</si>
  <si>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</si>
  <si>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</si>
  <si>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</si>
  <si>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</si>
  <si>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</si>
  <si>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</si>
  <si>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</si>
  <si>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</si>
  <si>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</si>
  <si>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</si>
  <si>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</si>
  <si>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</si>
  <si>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</si>
  <si>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</si>
  <si>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</si>
  <si>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</si>
  <si>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</si>
  <si>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</si>
  <si>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</si>
  <si>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</si>
  <si>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</si>
  <si>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</si>
  <si>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</si>
  <si>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</si>
  <si>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</si>
  <si>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</si>
  <si>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</si>
  <si>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</si>
  <si>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</si>
  <si>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</si>
  <si>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</si>
  <si>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</si>
  <si>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</si>
  <si>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</si>
  <si>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</si>
  <si>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</si>
  <si>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</si>
  <si>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</si>
  <si>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</si>
  <si>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</si>
  <si>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</si>
  <si>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</si>
  <si>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</si>
  <si>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</si>
  <si>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</si>
  <si>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</si>
  <si>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</si>
  <si>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</si>
  <si>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</si>
  <si>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</si>
  <si>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</si>
  <si>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</si>
  <si>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</si>
  <si>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</si>
  <si>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</si>
  <si>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</si>
  <si>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</si>
  <si>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</si>
  <si>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</si>
  <si>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</si>
  <si>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</si>
  <si>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</si>
  <si>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</si>
  <si>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</si>
  <si>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</si>
  <si>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</si>
  <si>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</si>
  <si>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</si>
  <si>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</si>
  <si>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</si>
  <si>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</si>
  <si>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</si>
  <si>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</si>
  <si>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</si>
  <si>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</si>
  <si>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</si>
  <si>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</si>
  <si>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</si>
  <si>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</si>
  <si>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</si>
  <si>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</si>
  <si>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</si>
  <si>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</si>
  <si>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</si>
  <si>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</si>
  <si>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</si>
  <si>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</si>
  <si>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</si>
  <si>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</si>
  <si>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</si>
  <si>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</si>
  <si>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</si>
  <si>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</si>
  <si>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</si>
  <si>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</si>
  <si>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</si>
  <si>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</si>
  <si>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</si>
  <si>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</si>
  <si>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</si>
  <si>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</si>
  <si>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</si>
  <si>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</si>
  <si>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</si>
  <si>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</si>
  <si>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</si>
  <si>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</si>
  <si>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</si>
  <si>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</si>
  <si>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</si>
  <si>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</si>
  <si>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</si>
  <si>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</si>
  <si>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</si>
  <si>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</si>
  <si>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</si>
  <si>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</si>
  <si>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</si>
  <si>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</si>
  <si>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</si>
  <si>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</si>
  <si>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</si>
  <si>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</si>
  <si>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</si>
  <si>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</si>
  <si>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</si>
  <si>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</si>
  <si>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</si>
  <si>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</si>
  <si>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</si>
  <si>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</si>
  <si>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</si>
  <si>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</si>
  <si>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</si>
  <si>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</si>
  <si>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</si>
  <si>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</si>
  <si>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</si>
  <si>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</si>
  <si>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</si>
  <si>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</si>
  <si>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</si>
  <si>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</si>
  <si>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</si>
  <si>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</si>
  <si>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</si>
  <si>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</si>
  <si>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</si>
  <si>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</si>
  <si>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</si>
  <si>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</si>
  <si>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</si>
  <si>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</si>
  <si>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</si>
  <si>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</si>
  <si>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</si>
  <si>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</si>
  <si>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</si>
  <si>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</si>
  <si>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</si>
  <si>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</si>
  <si>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</si>
  <si>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</si>
  <si>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</si>
  <si>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</si>
  <si>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</si>
  <si>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</si>
  <si>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</si>
  <si>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</si>
  <si>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</si>
  <si>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</si>
  <si>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</si>
  <si>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</si>
  <si>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</si>
  <si>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</si>
  <si>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</si>
  <si>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</si>
  <si>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</si>
  <si>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</si>
  <si>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</si>
  <si>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</si>
  <si>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</si>
  <si>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</si>
  <si>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</si>
  <si>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</si>
  <si>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</si>
  <si>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</si>
  <si>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</si>
  <si>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</si>
  <si>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</si>
  <si>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</si>
  <si>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</si>
  <si>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</si>
  <si>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</si>
  <si>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</si>
  <si>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</si>
  <si>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</si>
  <si>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</si>
  <si>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</si>
  <si>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</si>
  <si>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</si>
  <si>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</si>
  <si>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</si>
  <si>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</si>
  <si>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</si>
  <si>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</si>
  <si>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</si>
  <si>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</si>
  <si>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</si>
  <si>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</si>
  <si>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</si>
  <si>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</si>
  <si>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</si>
  <si>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</si>
  <si>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</si>
  <si>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</si>
  <si>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</si>
  <si>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</si>
  <si>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</si>
  <si>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</si>
  <si>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</si>
  <si>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</si>
  <si>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</si>
  <si>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</si>
  <si>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</si>
  <si>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</si>
  <si>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</si>
  <si>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</si>
  <si>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</si>
  <si>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</si>
  <si>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</si>
  <si>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</si>
  <si>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</si>
  <si>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</si>
  <si>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</si>
  <si>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</si>
  <si>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</si>
  <si>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</si>
  <si>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</si>
  <si>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</si>
  <si>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</si>
  <si>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</si>
  <si>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</si>
  <si>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</si>
  <si>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</si>
  <si>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</si>
  <si>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</si>
  <si>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</si>
  <si>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</si>
  <si>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</si>
  <si>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</si>
  <si>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</si>
  <si>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</si>
  <si>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</si>
  <si>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</si>
  <si>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</si>
  <si>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</si>
  <si>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</si>
  <si>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</si>
  <si>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</si>
  <si>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</si>
  <si>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</si>
  <si>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</si>
  <si>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</si>
  <si>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</si>
  <si>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</si>
  <si>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</si>
  <si>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</si>
  <si>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</si>
  <si>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</si>
  <si>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</si>
  <si>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</si>
  <si>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</si>
  <si>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</si>
  <si>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</si>
  <si>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</si>
  <si>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</si>
  <si>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</si>
  <si>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</si>
  <si>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</si>
  <si>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</si>
  <si>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</si>
  <si>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</si>
  <si>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</si>
  <si>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</si>
  <si>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</si>
  <si>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</si>
  <si>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</si>
  <si>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</si>
  <si>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</si>
  <si>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</si>
  <si>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</si>
  <si>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</si>
  <si>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</si>
  <si>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</si>
  <si>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</si>
  <si>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</si>
  <si>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</si>
  <si>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</si>
  <si>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</si>
  <si>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</si>
  <si>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</si>
  <si>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</si>
  <si>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</si>
  <si>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</si>
  <si>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</si>
  <si>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</si>
  <si>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</si>
  <si>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</si>
  <si>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</si>
  <si>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</si>
  <si>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</si>
  <si>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</si>
  <si>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</si>
  <si>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</si>
  <si>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</si>
  <si>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</si>
  <si>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</si>
  <si>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</si>
  <si>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</si>
  <si>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</si>
  <si>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</si>
  <si>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</si>
  <si>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</si>
  <si>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</si>
  <si>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</si>
  <si>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</si>
  <si>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</si>
  <si>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</si>
  <si>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</si>
  <si>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</si>
  <si>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</si>
  <si>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</si>
  <si>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</si>
  <si>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</si>
  <si>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</si>
  <si>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</si>
  <si>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</si>
  <si>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</si>
  <si>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</si>
  <si>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</si>
  <si>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</si>
  <si>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</si>
  <si>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</si>
  <si>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</si>
  <si>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</si>
  <si>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</si>
  <si>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</si>
  <si>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</si>
  <si>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</si>
  <si>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</si>
  <si>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</si>
  <si>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</si>
  <si>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</si>
  <si>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</si>
  <si>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</si>
  <si>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</si>
  <si>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</si>
  <si>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</si>
  <si>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</si>
  <si>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</si>
  <si>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</si>
  <si>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</si>
  <si>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</si>
  <si>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</si>
  <si>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</si>
  <si>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</si>
  <si>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</si>
  <si>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</si>
  <si>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</si>
  <si>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</si>
  <si>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</si>
  <si>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</si>
  <si>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</si>
  <si>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</si>
  <si>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</si>
  <si>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</si>
  <si>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</si>
  <si>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</si>
  <si>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</si>
  <si>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</si>
  <si>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</si>
  <si>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</si>
  <si>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</si>
  <si>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</si>
  <si>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</si>
  <si>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</si>
  <si>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</si>
  <si>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</si>
  <si>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</si>
  <si>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</si>
  <si>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</si>
  <si>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</si>
  <si>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</si>
  <si>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</si>
  <si>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</si>
  <si>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</si>
  <si>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</si>
  <si>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</si>
  <si>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</si>
  <si>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</si>
  <si>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</si>
  <si>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</si>
  <si>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</si>
  <si>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</si>
  <si>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</si>
  <si>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</si>
  <si>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</si>
  <si>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</si>
  <si>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</si>
  <si>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</si>
  <si>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</si>
  <si>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</si>
  <si>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</si>
  <si>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</si>
  <si>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</si>
  <si>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</si>
  <si>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</si>
  <si>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</si>
  <si>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</si>
  <si>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</si>
  <si>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</si>
  <si>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</si>
  <si>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</si>
  <si>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</si>
  <si>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</si>
  <si>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</si>
  <si>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</si>
  <si>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</si>
  <si>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</si>
  <si>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</si>
  <si>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</si>
  <si>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</si>
  <si>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</si>
  <si>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</si>
  <si>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</si>
  <si>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</si>
  <si>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</si>
  <si>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</si>
  <si>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</si>
  <si>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</si>
  <si>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</si>
  <si>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</si>
  <si>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</si>
  <si>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</si>
  <si>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</si>
  <si>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</si>
  <si>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</si>
  <si>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</si>
  <si>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</si>
  <si>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</si>
  <si>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</si>
  <si>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</si>
  <si>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</si>
  <si>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</si>
  <si>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</si>
  <si>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</si>
  <si>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</si>
  <si>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</si>
  <si>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</si>
  <si>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</si>
  <si>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</si>
  <si>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</si>
  <si>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</si>
  <si>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</si>
  <si>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</si>
  <si>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</si>
  <si>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</si>
  <si>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</si>
  <si>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</si>
  <si>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</si>
  <si>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</si>
  <si>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</si>
  <si>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</si>
  <si>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</si>
  <si>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</si>
  <si>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</si>
  <si>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</si>
  <si>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</si>
  <si>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</si>
  <si>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</si>
  <si>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</si>
  <si>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</si>
  <si>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</si>
  <si>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</si>
  <si>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</si>
  <si>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</si>
  <si>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</si>
  <si>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</si>
  <si>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</si>
  <si>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</si>
  <si>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</si>
  <si>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</si>
  <si>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</si>
  <si>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</si>
  <si>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</si>
  <si>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</si>
  <si>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</si>
  <si>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</si>
  <si>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</si>
  <si>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</si>
  <si>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</si>
  <si>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</si>
  <si>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</si>
  <si>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</si>
  <si>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</si>
  <si>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</si>
  <si>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</si>
  <si>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</si>
  <si>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</si>
  <si>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</si>
  <si>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</si>
  <si>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</si>
  <si>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</si>
  <si>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</si>
  <si>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</si>
  <si>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</si>
  <si>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</si>
  <si>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</si>
  <si>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</si>
  <si>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</si>
  <si>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</si>
  <si>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</si>
  <si>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</si>
  <si>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</si>
  <si>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</si>
  <si>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</si>
  <si>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</si>
  <si>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</si>
  <si>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</si>
  <si>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</si>
  <si>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</si>
  <si>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</si>
  <si>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</si>
  <si>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</si>
  <si>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</si>
  <si>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</si>
  <si>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</si>
  <si>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</si>
  <si>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</si>
  <si>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</si>
  <si>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</si>
  <si>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</si>
  <si>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</si>
  <si>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</si>
  <si>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</si>
  <si>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</si>
  <si>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</si>
  <si>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</si>
  <si>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</si>
  <si>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</si>
  <si>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</si>
  <si>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</si>
  <si>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</si>
  <si>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</si>
  <si>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</si>
  <si>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</si>
  <si>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</si>
  <si>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</si>
  <si>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</si>
  <si>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</si>
  <si>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</si>
  <si>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</si>
  <si>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</si>
  <si>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</si>
  <si>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</si>
  <si>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</si>
  <si>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</si>
  <si>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</si>
  <si>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</si>
  <si>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</si>
  <si>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</si>
  <si>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</si>
  <si>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</si>
  <si>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</si>
  <si>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</si>
  <si>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</si>
  <si>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</si>
  <si>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</si>
  <si>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</si>
  <si>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</si>
  <si>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</si>
  <si>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</si>
  <si>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</si>
  <si>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</si>
  <si>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</si>
  <si>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</si>
  <si>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</si>
  <si>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</si>
  <si>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</si>
  <si>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</si>
  <si>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</si>
  <si>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</si>
  <si>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</si>
  <si>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</si>
  <si>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</si>
  <si>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</si>
  <si>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</si>
  <si>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</si>
  <si>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</si>
  <si>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</si>
  <si>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</si>
  <si>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</si>
  <si>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</si>
  <si>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</si>
  <si>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</si>
  <si>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</si>
  <si>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</si>
  <si>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</si>
  <si>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</si>
  <si>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</si>
  <si>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</si>
  <si>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</si>
  <si>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</si>
  <si>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</si>
  <si>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</si>
  <si>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</si>
  <si>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</si>
  <si>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</si>
  <si>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</si>
  <si>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</si>
  <si>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</si>
  <si>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</si>
  <si>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</si>
  <si>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</si>
  <si>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</si>
  <si>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</si>
  <si>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</si>
  <si>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</si>
  <si>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</si>
  <si>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</si>
  <si>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</si>
  <si>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</si>
  <si>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</si>
  <si>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</si>
  <si>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</si>
  <si>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</si>
  <si>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</si>
  <si>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</si>
  <si>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</si>
  <si>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</si>
  <si>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</si>
  <si>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</si>
  <si>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</si>
  <si>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</si>
  <si>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</si>
  <si>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</si>
  <si>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</si>
  <si>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</si>
  <si>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</si>
  <si>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</si>
  <si>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</si>
  <si>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</si>
  <si>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</si>
  <si>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</si>
  <si>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</si>
  <si>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</si>
  <si>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</si>
  <si>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</si>
  <si>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</si>
  <si>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</si>
  <si>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</si>
  <si>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</si>
  <si>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</si>
  <si>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</si>
  <si>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</si>
  <si>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</si>
  <si>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</si>
  <si>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</si>
  <si>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</si>
  <si>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</si>
  <si>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</si>
  <si>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</si>
  <si>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</si>
  <si>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</si>
  <si>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</si>
  <si>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</si>
  <si>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</si>
  <si>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</si>
  <si>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</si>
  <si>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</si>
  <si>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</si>
  <si>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</si>
  <si>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</si>
  <si>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</si>
  <si>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</si>
  <si>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</si>
  <si>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</si>
  <si>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</si>
  <si>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</si>
  <si>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</si>
  <si>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</si>
  <si>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</si>
  <si>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</si>
  <si>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</si>
  <si>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</si>
  <si>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</si>
  <si>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</si>
  <si>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</si>
  <si>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</si>
  <si>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</si>
  <si>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</si>
  <si>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</si>
  <si>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</si>
  <si>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</si>
  <si>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</si>
  <si>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</si>
  <si>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</si>
  <si>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</si>
  <si>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</si>
  <si>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</si>
  <si>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</si>
  <si>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</si>
  <si>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</si>
  <si>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</si>
  <si>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</si>
  <si>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</si>
  <si>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</si>
  <si>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</si>
  <si>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</si>
  <si>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</si>
  <si>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</si>
  <si>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</si>
  <si>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</si>
  <si>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</si>
  <si>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</si>
  <si>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</si>
  <si>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</si>
  <si>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</si>
  <si>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</si>
  <si>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</si>
  <si>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</si>
  <si>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</si>
  <si>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</si>
  <si>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</si>
  <si>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</si>
  <si>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</si>
  <si>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</si>
  <si>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</si>
  <si>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</si>
  <si>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</si>
  <si>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</si>
  <si>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</si>
  <si>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</si>
  <si>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</si>
  <si>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</si>
  <si>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</si>
  <si>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</si>
  <si>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</si>
  <si>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</si>
  <si>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</si>
  <si>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</si>
  <si>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</si>
  <si>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</si>
  <si>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</si>
  <si>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</si>
  <si>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</si>
  <si>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</si>
  <si>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</si>
  <si>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</si>
  <si>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</si>
  <si>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</si>
  <si>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</si>
  <si>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</si>
  <si>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</si>
  <si>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</si>
  <si>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</si>
  <si>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</si>
  <si>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</si>
  <si>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</si>
  <si>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</si>
  <si>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</si>
  <si>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</si>
  <si>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</si>
  <si>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</si>
  <si>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</si>
  <si>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</si>
  <si>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</si>
  <si>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</si>
  <si>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</si>
  <si>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</si>
  <si>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</si>
  <si>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</si>
  <si>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</si>
  <si>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</si>
  <si>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</si>
  <si>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</si>
  <si>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</si>
  <si>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</si>
  <si>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</si>
  <si>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</si>
  <si>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</si>
  <si>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</si>
  <si>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</si>
  <si>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</si>
  <si>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</si>
  <si>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</si>
  <si>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</si>
  <si>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</si>
  <si>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</si>
  <si>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</si>
  <si>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</si>
  <si>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</si>
  <si>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</si>
  <si>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</si>
  <si>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</si>
  <si>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</si>
  <si>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</si>
  <si>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</si>
  <si>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</si>
  <si>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</si>
  <si>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</si>
  <si>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</si>
  <si>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</si>
  <si>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</si>
  <si>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</si>
  <si>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</si>
  <si>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</si>
  <si>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</si>
  <si>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</si>
  <si>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</si>
  <si>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</si>
  <si>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</si>
  <si>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</si>
  <si>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</si>
  <si>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</si>
  <si>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</si>
  <si>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</si>
  <si>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</si>
  <si>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</si>
  <si>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</si>
  <si>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</si>
  <si>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</si>
  <si>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</si>
  <si>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</si>
  <si>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</si>
  <si>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</si>
  <si>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</si>
  <si>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</si>
  <si>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</si>
  <si>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</si>
  <si>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</si>
  <si>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</si>
  <si>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</si>
  <si>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</si>
  <si>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</si>
  <si>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</si>
  <si>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</si>
  <si>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</si>
  <si>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</si>
  <si>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</si>
  <si>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</si>
  <si>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</si>
  <si>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</si>
  <si>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</si>
  <si>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</si>
  <si>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</si>
  <si>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</si>
  <si>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</si>
  <si>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</si>
  <si>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</si>
  <si>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</si>
  <si>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</si>
  <si>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</si>
  <si>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</si>
  <si>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</si>
  <si>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</si>
  <si>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</si>
  <si>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</si>
  <si>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</si>
  <si>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</si>
  <si>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</si>
  <si>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</si>
  <si>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</si>
  <si>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</si>
  <si>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</si>
  <si>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</si>
  <si>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</si>
  <si>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</si>
  <si>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</si>
  <si>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</si>
  <si>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</si>
  <si>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</si>
  <si>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</si>
  <si>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</si>
  <si>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</si>
  <si>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</si>
  <si>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</si>
  <si>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</si>
  <si>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</si>
  <si>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</si>
  <si>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</si>
  <si>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</si>
  <si>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</si>
  <si>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</si>
  <si>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</si>
  <si>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</si>
  <si>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</si>
  <si>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</si>
  <si>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</si>
  <si>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</si>
  <si>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</si>
  <si>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</si>
  <si>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</si>
  <si>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</si>
  <si>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</si>
  <si>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</si>
  <si>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</si>
  <si>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</si>
  <si>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</si>
  <si>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</si>
  <si>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</si>
  <si>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</si>
  <si>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</si>
  <si>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</si>
  <si>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</si>
  <si>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</si>
  <si>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</si>
  <si>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</si>
  <si>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</si>
  <si>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</si>
  <si>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</si>
  <si>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</si>
  <si>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</si>
  <si>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</si>
  <si>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</si>
  <si>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</si>
  <si>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</si>
  <si>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</si>
  <si>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</si>
  <si>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</si>
  <si>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</si>
  <si>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</si>
  <si>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</si>
  <si>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</si>
  <si>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</si>
  <si>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</si>
  <si>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</si>
  <si>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</si>
  <si>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</si>
  <si>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</si>
  <si>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</si>
  <si>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</si>
  <si>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</si>
  <si>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</si>
  <si>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</si>
  <si>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</si>
  <si>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</si>
  <si>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</si>
  <si>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</si>
  <si>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</si>
  <si>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</si>
  <si>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</si>
  <si>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</si>
  <si>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</si>
  <si>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</si>
  <si>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</si>
  <si>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</si>
  <si>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</si>
  <si>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</si>
  <si>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</si>
  <si>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</si>
  <si>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</si>
  <si>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</si>
  <si>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</si>
  <si>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</si>
  <si>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</si>
  <si>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</si>
  <si>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</si>
  <si>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</si>
  <si>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</si>
  <si>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</si>
  <si>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</si>
  <si>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</si>
  <si>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</si>
  <si>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</si>
  <si>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</si>
  <si>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</si>
  <si>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</si>
  <si>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</si>
  <si>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</si>
  <si>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</si>
  <si>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</si>
  <si>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</si>
  <si>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</si>
  <si>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</si>
  <si>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</si>
  <si>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</si>
  <si>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</si>
  <si>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</si>
  <si>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</si>
  <si>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</si>
  <si>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</si>
  <si>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</si>
  <si>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</si>
  <si>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</si>
  <si>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</si>
  <si>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</si>
  <si>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</si>
  <si>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</si>
  <si>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</si>
  <si>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</si>
  <si>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</si>
  <si>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</si>
  <si>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</si>
  <si>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</si>
  <si>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</si>
  <si>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</si>
  <si>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</si>
  <si>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</si>
  <si>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</si>
  <si>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</si>
  <si>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</si>
  <si>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</si>
  <si>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</si>
  <si>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</si>
  <si>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</si>
  <si>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</si>
  <si>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</si>
  <si>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</si>
  <si>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</si>
  <si>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</si>
  <si>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</si>
  <si>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</si>
  <si>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</si>
  <si>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</si>
  <si>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</si>
  <si>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</si>
  <si>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</si>
  <si>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</si>
  <si>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</si>
  <si>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</si>
  <si>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</si>
  <si>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</si>
  <si>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</si>
  <si>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</si>
  <si>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</si>
  <si>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</si>
  <si>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</si>
  <si>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</si>
  <si>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</si>
  <si>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</si>
  <si>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</si>
  <si>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</si>
  <si>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</si>
  <si>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</si>
  <si>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</si>
  <si>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</si>
  <si>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</si>
  <si>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</si>
  <si>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</si>
  <si>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</si>
  <si>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</si>
  <si>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</si>
  <si>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</si>
  <si>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</si>
  <si>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</si>
  <si>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</si>
  <si>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</si>
  <si>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</si>
  <si>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</si>
  <si>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</si>
  <si>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</si>
  <si>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</si>
  <si>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</si>
  <si>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</si>
  <si>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</si>
  <si>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</si>
  <si>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</si>
  <si>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</si>
  <si>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</si>
  <si>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</si>
  <si>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</si>
  <si>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</si>
  <si>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</si>
  <si>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</si>
  <si>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</si>
  <si>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</si>
  <si>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</si>
  <si>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</si>
  <si>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</si>
  <si>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</si>
  <si>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</si>
  <si>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</si>
  <si>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</si>
  <si>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</si>
  <si>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</si>
  <si>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</si>
  <si>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</si>
  <si>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</si>
  <si>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</si>
  <si>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</si>
  <si>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</si>
  <si>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</si>
  <si>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</si>
  <si>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</si>
  <si>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</si>
  <si>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</si>
  <si>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</si>
  <si>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</si>
  <si>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</si>
  <si>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</si>
  <si>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</si>
  <si>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</si>
  <si>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</si>
  <si>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</si>
  <si>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</si>
  <si>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</si>
  <si>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</si>
  <si>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</si>
  <si>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</si>
  <si>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</si>
  <si>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</si>
  <si>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</si>
  <si>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</si>
  <si>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</si>
  <si>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</si>
  <si>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</si>
  <si>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</si>
  <si>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</si>
  <si>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</si>
  <si>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</si>
  <si>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</si>
  <si>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</si>
  <si>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</si>
  <si>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</si>
  <si>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</si>
  <si>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</si>
  <si>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</si>
  <si>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</si>
  <si>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</si>
  <si>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</si>
  <si>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</si>
  <si>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</si>
  <si>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</si>
  <si>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</si>
  <si>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</si>
  <si>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</si>
  <si>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</si>
  <si>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</si>
  <si>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</si>
  <si>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</si>
  <si>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</si>
  <si>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</si>
  <si>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</si>
  <si>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</si>
  <si>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</si>
  <si>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</si>
  <si>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</si>
  <si>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</si>
  <si>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</si>
  <si>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</si>
  <si>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</si>
  <si>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</si>
  <si>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</si>
  <si>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</si>
  <si>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</si>
  <si>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</si>
  <si>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</si>
  <si>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</si>
  <si>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</si>
  <si>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</si>
  <si>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</si>
  <si>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</si>
  <si>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</si>
  <si>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</si>
  <si>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</si>
  <si>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</si>
  <si>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</si>
  <si>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</si>
  <si>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</si>
  <si>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</si>
  <si>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</si>
  <si>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</si>
  <si>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</si>
  <si>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</si>
  <si>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</si>
  <si>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</si>
  <si>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</si>
  <si>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</si>
  <si>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</si>
  <si>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</si>
  <si>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</si>
  <si>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</si>
  <si>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</si>
  <si>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</si>
  <si>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</si>
  <si>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</si>
  <si>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</si>
  <si>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</si>
  <si>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</si>
  <si>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</si>
  <si>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</si>
  <si>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</si>
  <si>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</si>
  <si>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</si>
  <si>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</si>
  <si>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</si>
  <si>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</si>
  <si>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</si>
  <si>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</si>
  <si>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</si>
  <si>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</si>
  <si>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</si>
  <si>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</si>
  <si>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</si>
  <si>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</si>
  <si>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</si>
  <si>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</si>
  <si>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</si>
  <si>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</si>
  <si>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</si>
  <si>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</si>
  <si>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</si>
  <si>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</si>
  <si>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</si>
  <si>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</si>
  <si>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</si>
  <si>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</si>
  <si>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</si>
  <si>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</si>
  <si>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</si>
  <si>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</si>
  <si>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</si>
  <si>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</si>
  <si>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</si>
  <si>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</si>
  <si>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</si>
  <si>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</si>
  <si>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</si>
  <si>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</si>
  <si>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</si>
  <si>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</si>
  <si>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</si>
  <si>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</si>
  <si>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</si>
  <si>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</si>
  <si>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</si>
  <si>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</si>
  <si>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</si>
  <si>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</si>
  <si>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</si>
  <si>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</si>
  <si>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</si>
  <si>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</si>
  <si>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</si>
  <si>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</si>
  <si>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</si>
  <si>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</si>
  <si>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</si>
  <si>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</si>
  <si>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</si>
  <si>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</si>
  <si>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</si>
  <si>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</si>
  <si>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</si>
  <si>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</si>
  <si>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</si>
  <si>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</si>
  <si>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</si>
  <si>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</si>
  <si>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</si>
  <si>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</si>
  <si>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</si>
  <si>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</si>
  <si>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</si>
  <si>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</si>
  <si>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</si>
  <si>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</si>
  <si>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</si>
  <si>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</si>
  <si>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</si>
  <si>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</si>
  <si>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</si>
  <si>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</si>
  <si>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</si>
  <si>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</si>
  <si>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</si>
  <si>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</si>
  <si>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</si>
  <si>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</si>
  <si>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</si>
  <si>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</si>
  <si>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</si>
  <si>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</si>
  <si>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</si>
  <si>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</si>
  <si>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</si>
  <si>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</si>
  <si>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</si>
  <si>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</si>
  <si>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</si>
  <si>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</si>
  <si>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</si>
  <si>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</si>
  <si>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</si>
  <si>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</si>
  <si>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</si>
  <si>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</si>
  <si>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</si>
  <si>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</si>
  <si>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</si>
  <si>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</si>
  <si>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</si>
  <si>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</si>
  <si>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</si>
  <si>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</si>
  <si>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</si>
  <si>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</si>
  <si>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</si>
  <si>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</si>
  <si>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</si>
  <si>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</si>
  <si>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</si>
  <si>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</si>
  <si>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</si>
  <si>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</si>
  <si>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</si>
  <si>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</si>
  <si>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</si>
  <si>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</si>
  <si>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</si>
  <si>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</si>
  <si>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</si>
  <si>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</si>
  <si>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</si>
  <si>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</si>
  <si>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</si>
  <si>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</si>
  <si>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</si>
  <si>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</si>
  <si>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</si>
  <si>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</si>
  <si>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</si>
  <si>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</si>
  <si>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</si>
  <si>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</si>
  <si>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</si>
  <si>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</si>
  <si>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</si>
  <si>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</si>
  <si>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</si>
  <si>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</si>
  <si>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</si>
  <si>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</si>
  <si>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</si>
  <si>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</si>
  <si>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</si>
  <si>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</si>
  <si>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</si>
  <si>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</si>
  <si>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</si>
  <si>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</si>
  <si>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</si>
  <si>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</si>
  <si>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</si>
  <si>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</si>
  <si>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</si>
  <si>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</si>
  <si>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</si>
  <si>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</si>
  <si>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</si>
  <si>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</si>
  <si>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</si>
  <si>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</si>
  <si>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</si>
  <si>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</si>
  <si>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</si>
  <si>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</si>
  <si>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</si>
  <si>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</si>
  <si>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</si>
  <si>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</si>
  <si>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</si>
  <si>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</si>
  <si>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</si>
  <si>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</si>
  <si>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</si>
  <si>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</si>
  <si>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</si>
  <si>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</si>
  <si>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</si>
  <si>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</si>
  <si>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</si>
  <si>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</si>
  <si>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</si>
  <si>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</si>
  <si>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</si>
  <si>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</si>
  <si>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</si>
  <si>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</si>
  <si>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</si>
  <si>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</si>
  <si>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</si>
  <si>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</si>
  <si>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</si>
  <si>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</si>
  <si>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</si>
  <si>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</si>
  <si>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</si>
  <si>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</si>
  <si>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</si>
  <si>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</si>
  <si>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</si>
  <si>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</si>
  <si>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</si>
  <si>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</si>
  <si>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</si>
  <si>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</si>
  <si>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</si>
  <si>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</si>
  <si>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</si>
  <si>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</si>
  <si>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</si>
  <si>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</si>
  <si>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</si>
  <si>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</si>
  <si>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</si>
  <si>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</si>
  <si>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</si>
  <si>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</si>
  <si>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</si>
  <si>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</si>
  <si>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</si>
  <si>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</si>
  <si>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</si>
  <si>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</si>
  <si>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</si>
  <si>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</si>
  <si>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</si>
  <si>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</si>
  <si>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</si>
  <si>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</si>
  <si>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</si>
  <si>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</si>
  <si>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</si>
  <si>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</si>
  <si>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</si>
  <si>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</si>
  <si>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</si>
  <si>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</si>
  <si>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</si>
  <si>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</si>
  <si>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</si>
  <si>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</si>
  <si>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</si>
  <si>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</si>
  <si>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</si>
  <si>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</si>
  <si>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</si>
  <si>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</si>
  <si>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</si>
  <si>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</si>
  <si>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</si>
  <si>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</si>
  <si>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</si>
  <si>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</si>
  <si>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</si>
  <si>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</si>
  <si>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</si>
  <si>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</si>
  <si>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</si>
  <si>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</si>
  <si>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</si>
  <si>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</si>
  <si>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</si>
  <si>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</si>
  <si>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</si>
  <si>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</si>
  <si>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</si>
  <si>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</si>
  <si>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</si>
  <si>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</si>
  <si>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</si>
  <si>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</si>
  <si>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</si>
  <si>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</si>
  <si>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</si>
  <si>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</si>
  <si>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</si>
  <si>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</si>
  <si>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</si>
  <si>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</si>
  <si>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</si>
  <si>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</si>
  <si>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</si>
  <si>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</si>
  <si>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</si>
  <si>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</si>
  <si>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</si>
  <si>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</si>
  <si>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</si>
  <si>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</si>
  <si>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</si>
  <si>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</si>
  <si>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</si>
  <si>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</si>
  <si>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</si>
  <si>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</si>
  <si>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</si>
  <si>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</si>
  <si>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</si>
  <si>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</si>
  <si>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</si>
  <si>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</si>
  <si>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</si>
  <si>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</si>
  <si>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</si>
  <si>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</si>
  <si>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</si>
  <si>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</si>
  <si>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</si>
  <si>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</si>
  <si>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</si>
  <si>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</si>
  <si>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</si>
  <si>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</si>
  <si>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</si>
  <si>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</si>
  <si>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</si>
  <si>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</si>
  <si>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</si>
  <si>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</si>
  <si>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</si>
  <si>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</si>
  <si>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</si>
  <si>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</si>
  <si>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</si>
  <si>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</si>
  <si>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</si>
  <si>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</si>
  <si>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</si>
  <si>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</si>
  <si>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</si>
  <si>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</si>
  <si>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</si>
  <si>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</si>
  <si>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</si>
  <si>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</si>
  <si>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</si>
  <si>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</si>
  <si>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</si>
  <si>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</si>
  <si>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</si>
  <si>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</si>
  <si>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</si>
  <si>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</si>
  <si>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</si>
  <si>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</si>
  <si>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</si>
  <si>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</si>
  <si>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</si>
  <si>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</si>
  <si>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</si>
  <si>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</si>
  <si>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</si>
  <si>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</si>
  <si>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</si>
  <si>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</si>
  <si>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</si>
  <si>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</si>
  <si>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</si>
  <si>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</si>
  <si>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</si>
  <si>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</si>
  <si>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</si>
  <si>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</si>
  <si>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</si>
  <si>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</si>
  <si>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</si>
  <si>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</si>
  <si>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</si>
  <si>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</si>
  <si>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</si>
  <si>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</si>
  <si>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</si>
  <si>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</si>
  <si>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</si>
  <si>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</si>
  <si>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</si>
  <si>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</si>
  <si>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</si>
  <si>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</si>
  <si>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</si>
  <si>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</si>
  <si>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</si>
  <si>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</si>
  <si>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</si>
  <si>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</si>
  <si>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</si>
  <si>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</si>
  <si>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</si>
  <si>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</si>
  <si>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</si>
  <si>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</si>
  <si>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</si>
  <si>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</si>
  <si>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</si>
  <si>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</si>
  <si>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</si>
  <si>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</si>
  <si>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</si>
  <si>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</si>
  <si>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</si>
  <si>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</si>
  <si>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</si>
  <si>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</si>
  <si>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</si>
  <si>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</si>
  <si>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</si>
  <si>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</si>
  <si>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</si>
  <si>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</si>
  <si>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</si>
  <si>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</si>
  <si>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</si>
  <si>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</si>
  <si>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</si>
  <si>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</si>
  <si>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</si>
  <si>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</si>
  <si>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</si>
  <si>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</si>
  <si>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</si>
  <si>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</si>
  <si>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</si>
  <si>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</si>
  <si>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</si>
  <si>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</si>
  <si>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</si>
  <si>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</si>
  <si>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</si>
  <si>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</si>
  <si>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</si>
  <si>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</si>
  <si>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</si>
  <si>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</si>
  <si>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</si>
  <si>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</si>
  <si>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</si>
  <si>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</si>
  <si>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</si>
  <si>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</si>
  <si>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</si>
  <si>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</si>
  <si>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</si>
  <si>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</si>
  <si>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</si>
  <si>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</si>
  <si>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</si>
  <si>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</si>
  <si>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</si>
  <si>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</si>
  <si>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</si>
  <si>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</si>
  <si>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</si>
  <si>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</si>
  <si>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</si>
  <si>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</si>
  <si>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</si>
  <si>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</si>
  <si>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</si>
  <si>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</si>
  <si>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</si>
  <si>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</si>
  <si>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</si>
  <si>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</si>
  <si>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</si>
  <si>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</si>
  <si>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</si>
  <si>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</si>
  <si>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</si>
  <si>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</si>
  <si>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</si>
  <si>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</si>
  <si>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</si>
  <si>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</si>
  <si>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</si>
  <si>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</si>
  <si>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</si>
  <si>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</si>
  <si>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</si>
  <si>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</si>
  <si>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</si>
  <si>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</si>
  <si>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</si>
  <si>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</si>
  <si>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</si>
  <si>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</si>
  <si>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</si>
  <si>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</si>
  <si>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</si>
  <si>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</si>
  <si>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</si>
  <si>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</si>
  <si>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</si>
  <si>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</si>
  <si>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</si>
  <si>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</si>
  <si>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</si>
  <si>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</si>
  <si>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</si>
  <si>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</si>
  <si>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</si>
  <si>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</si>
  <si>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</si>
  <si>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</si>
  <si>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</si>
  <si>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</si>
  <si>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</si>
  <si>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</si>
  <si>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</si>
  <si>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</si>
  <si>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</si>
  <si>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</si>
  <si>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</si>
  <si>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</si>
  <si>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</si>
  <si>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</si>
  <si>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</si>
  <si>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</si>
  <si>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</si>
  <si>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</si>
  <si>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</si>
  <si>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</si>
  <si>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</si>
  <si>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</si>
  <si>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</si>
  <si>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</si>
  <si>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</si>
  <si>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</si>
  <si>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</si>
  <si>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</si>
  <si>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</si>
  <si>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</si>
  <si>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</si>
  <si>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</si>
  <si>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</si>
  <si>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</si>
  <si>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</si>
  <si>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</si>
  <si>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</si>
  <si>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</si>
  <si>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</si>
  <si>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</si>
  <si>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</si>
  <si>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</si>
  <si>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</si>
  <si>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</si>
  <si>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</si>
  <si>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</si>
  <si>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</si>
  <si>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</si>
  <si>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</si>
  <si>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</si>
  <si>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</si>
  <si>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</si>
  <si>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</si>
  <si>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</si>
  <si>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</si>
  <si>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</si>
  <si>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</si>
  <si>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</si>
  <si>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</si>
  <si>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</si>
  <si>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</si>
  <si>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</si>
  <si>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</si>
  <si>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</si>
  <si>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</si>
  <si>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</si>
  <si>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</si>
  <si>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</si>
  <si>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</si>
  <si>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</si>
  <si>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</si>
  <si>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</si>
  <si>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</si>
  <si>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</si>
  <si>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</si>
  <si>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</si>
  <si>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</si>
  <si>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</si>
  <si>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</si>
  <si>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</si>
  <si>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</si>
  <si>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</si>
  <si>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</si>
  <si>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</si>
  <si>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</si>
  <si>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</si>
  <si>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</si>
  <si>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</si>
  <si>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</si>
  <si>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</si>
  <si>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</si>
  <si>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</si>
  <si>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</si>
  <si>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</si>
  <si>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</si>
  <si>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</si>
  <si>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</si>
  <si>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</si>
  <si>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</si>
  <si>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</si>
  <si>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</si>
  <si>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</si>
  <si>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</si>
  <si>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</si>
  <si>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</si>
  <si>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</si>
  <si>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</si>
  <si>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</si>
  <si>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</si>
  <si>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</si>
  <si>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</si>
  <si>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</si>
  <si>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</si>
  <si>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</si>
  <si>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</si>
  <si>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</si>
  <si>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</si>
  <si>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</si>
  <si>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</si>
  <si>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</si>
  <si>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</si>
  <si>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</si>
  <si>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</si>
  <si>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</si>
  <si>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</si>
  <si>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</si>
  <si>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</si>
  <si>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</si>
  <si>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</si>
  <si>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</si>
  <si>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</si>
  <si>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</si>
  <si>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</si>
  <si>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</si>
  <si>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</si>
  <si>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</si>
  <si>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</si>
  <si>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</si>
  <si>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</si>
  <si>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</si>
  <si>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</si>
  <si>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</si>
  <si>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</si>
  <si>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</si>
  <si>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</si>
  <si>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</si>
  <si>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</si>
  <si>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</si>
  <si>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</si>
  <si>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</si>
  <si>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</si>
  <si>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</si>
  <si>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</si>
  <si>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</si>
  <si>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</si>
  <si>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</si>
  <si>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</si>
  <si>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</si>
  <si>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</si>
  <si>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</si>
  <si>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</si>
  <si>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</si>
  <si>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</si>
  <si>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</si>
  <si>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</si>
  <si>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</si>
  <si>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</si>
  <si>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</si>
  <si>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</si>
  <si>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</si>
  <si>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</si>
  <si>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</si>
  <si>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</si>
  <si>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</si>
  <si>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</si>
  <si>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</si>
  <si>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</si>
  <si>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</si>
  <si>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</si>
  <si>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</si>
  <si>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</si>
  <si>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</si>
  <si>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</si>
  <si>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</si>
  <si>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</si>
  <si>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</si>
  <si>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</si>
  <si>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</si>
  <si>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</si>
  <si>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</si>
  <si>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</si>
  <si>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</si>
  <si>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</si>
  <si>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</si>
  <si>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</si>
  <si>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</si>
  <si>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</si>
  <si>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</si>
  <si>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</si>
  <si>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</si>
  <si>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</si>
  <si>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</si>
  <si>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</si>
  <si>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</si>
  <si>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</si>
  <si>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</si>
  <si>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</si>
  <si>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</si>
  <si>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</si>
  <si>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</si>
  <si>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</si>
  <si>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</si>
  <si>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</si>
  <si>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</si>
  <si>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</si>
  <si>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</si>
  <si>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</si>
  <si>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</si>
  <si>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</si>
  <si>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</si>
  <si>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</si>
  <si>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</si>
  <si>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</si>
  <si>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</si>
  <si>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</si>
  <si>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</si>
  <si>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</si>
  <si>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</si>
  <si>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</si>
  <si>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</si>
  <si>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</si>
  <si>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</si>
  <si>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</si>
  <si>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</si>
  <si>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</si>
  <si>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</si>
  <si>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</si>
  <si>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</si>
  <si>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</si>
  <si>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</si>
  <si>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</si>
  <si>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</si>
  <si>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</si>
  <si>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</si>
  <si>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</si>
  <si>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</si>
  <si>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</si>
  <si>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</si>
  <si>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</si>
  <si>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</si>
  <si>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</si>
  <si>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</si>
  <si>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</si>
  <si>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</si>
  <si>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</si>
  <si>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</si>
  <si>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</si>
  <si>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</si>
  <si>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</si>
  <si>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</si>
  <si>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</si>
  <si>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</si>
  <si>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</si>
  <si>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</si>
  <si>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</si>
  <si>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</si>
  <si>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</si>
  <si>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</si>
  <si>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</si>
  <si>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</si>
  <si>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</si>
  <si>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</si>
  <si>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</si>
  <si>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</si>
  <si>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</si>
  <si>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</si>
  <si>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</si>
  <si>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</si>
  <si>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</si>
  <si>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</si>
  <si>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</si>
  <si>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</si>
  <si>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</si>
  <si>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</si>
  <si>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</si>
  <si>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</si>
  <si>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</si>
  <si>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</si>
  <si>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</si>
  <si>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</si>
  <si>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</si>
  <si>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</si>
  <si>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</si>
  <si>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</si>
  <si>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</si>
  <si>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</si>
  <si>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</si>
  <si>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</si>
  <si>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</si>
  <si>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</si>
  <si>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</si>
  <si>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</si>
  <si>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</si>
  <si>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</si>
  <si>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</si>
  <si>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</si>
  <si>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</si>
  <si>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</si>
  <si>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</si>
  <si>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</si>
  <si>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</si>
  <si>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</si>
  <si>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</si>
  <si>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</si>
  <si>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</si>
  <si>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</si>
  <si>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</si>
  <si>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</si>
  <si>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</si>
  <si>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</si>
  <si>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</si>
  <si>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</si>
  <si>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</si>
  <si>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</si>
  <si>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</si>
  <si>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</si>
  <si>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</si>
  <si>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</si>
  <si>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</si>
  <si>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</si>
  <si>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</si>
  <si>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</si>
  <si>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</si>
  <si>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</si>
  <si>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</si>
  <si>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</si>
  <si>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</si>
  <si>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</si>
  <si>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</si>
  <si>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</si>
  <si>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</si>
  <si>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</si>
  <si>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</si>
  <si>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</si>
  <si>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</si>
  <si>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</si>
  <si>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</si>
  <si>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</si>
  <si>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</si>
  <si>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</si>
  <si>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</si>
  <si>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</si>
  <si>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</si>
  <si>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</si>
  <si>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</si>
  <si>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</si>
  <si>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</si>
  <si>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</si>
  <si>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</si>
  <si>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</si>
  <si>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</si>
  <si>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</si>
  <si>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</si>
  <si>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</si>
  <si>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</si>
  <si>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</si>
  <si>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</si>
  <si>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</si>
  <si>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</si>
  <si>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</si>
  <si>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</si>
  <si>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</si>
  <si>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</si>
  <si>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</si>
  <si>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</si>
  <si>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</si>
  <si>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</si>
  <si>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</si>
  <si>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</si>
  <si>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</si>
  <si>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</si>
  <si>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</si>
  <si>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</si>
  <si>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</si>
  <si>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</si>
  <si>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</si>
  <si>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</si>
  <si>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</si>
  <si>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</si>
  <si>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</si>
  <si>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</si>
  <si>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</si>
  <si>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</si>
  <si>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</si>
  <si>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</si>
  <si>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</si>
  <si>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</si>
  <si>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</si>
  <si>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</si>
  <si>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</si>
  <si>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</si>
  <si>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</si>
  <si>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</si>
  <si>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</si>
  <si>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</si>
  <si>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</si>
  <si>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</si>
  <si>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</si>
  <si>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</si>
  <si>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</si>
  <si>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</si>
  <si>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</si>
  <si>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</si>
  <si>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</si>
  <si>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</si>
  <si>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</si>
  <si>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</si>
  <si>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</si>
  <si>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</si>
  <si>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</si>
  <si>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</si>
  <si>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</si>
  <si>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</si>
  <si>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</si>
  <si>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</si>
  <si>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</si>
  <si>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</si>
  <si>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</si>
  <si>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</si>
  <si>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</si>
  <si>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</si>
  <si>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</si>
  <si>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</si>
  <si>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</si>
  <si>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</si>
  <si>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</si>
  <si>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</si>
  <si>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</si>
  <si>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</si>
  <si>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</si>
  <si>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</si>
  <si>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</si>
  <si>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</si>
  <si>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</si>
  <si>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</si>
  <si>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</si>
  <si>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</si>
  <si>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</si>
  <si>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</si>
  <si>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</si>
  <si>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</si>
  <si>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</si>
  <si>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</si>
  <si>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</si>
  <si>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</si>
  <si>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</si>
  <si>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</si>
  <si>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</si>
  <si>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</si>
  <si>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</si>
  <si>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</si>
  <si>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</si>
  <si>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</si>
  <si>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</si>
  <si>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</si>
  <si>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</si>
  <si>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</si>
  <si>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</si>
  <si>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</si>
  <si>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</si>
  <si>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</si>
  <si>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</si>
  <si>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</si>
  <si>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</si>
  <si>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</si>
  <si>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</si>
  <si>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</si>
  <si>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</si>
  <si>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</si>
  <si>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</si>
  <si>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</si>
  <si>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</si>
  <si>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</si>
  <si>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</si>
  <si>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</si>
  <si>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</si>
  <si>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</si>
  <si>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</si>
  <si>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</si>
  <si>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</si>
  <si>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</si>
  <si>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</si>
  <si>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</si>
  <si>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</si>
  <si>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</si>
  <si>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</si>
  <si>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</si>
  <si>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</si>
  <si>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</si>
  <si>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</si>
  <si>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</si>
  <si>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</si>
  <si>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</si>
  <si>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</si>
  <si>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</si>
  <si>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</si>
  <si>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</si>
  <si>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</si>
  <si>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</si>
  <si>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</si>
  <si>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</si>
  <si>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</si>
  <si>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</si>
  <si>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</si>
  <si>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</si>
  <si>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</si>
  <si>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</si>
  <si>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</si>
  <si>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</si>
  <si>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</si>
  <si>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</si>
  <si>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</si>
  <si>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</si>
  <si>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</si>
  <si>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</si>
  <si>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</si>
  <si>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</si>
  <si>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</si>
  <si>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</si>
  <si>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</si>
  <si>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</si>
  <si>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</si>
  <si>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</si>
  <si>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</si>
  <si>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</si>
  <si>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</si>
  <si>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</si>
  <si>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</si>
  <si>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</si>
  <si>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</si>
  <si>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</si>
  <si>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</si>
  <si>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</si>
  <si>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</si>
  <si>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</si>
  <si>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</si>
  <si>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</si>
  <si>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</si>
  <si>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</si>
  <si>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</si>
  <si>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</si>
  <si>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</si>
  <si>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</si>
  <si>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</si>
  <si>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</si>
  <si>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</si>
  <si>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</si>
  <si>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</si>
  <si>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</si>
  <si>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</si>
  <si>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</si>
  <si>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</si>
  <si>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</si>
  <si>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</si>
  <si>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</si>
  <si>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</si>
  <si>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</si>
  <si>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</si>
  <si>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</si>
  <si>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</si>
  <si>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</si>
  <si>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</si>
  <si>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</si>
  <si>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</si>
  <si>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</si>
  <si>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</si>
  <si>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</si>
  <si>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</si>
  <si>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</si>
  <si>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</si>
  <si>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</si>
  <si>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</si>
  <si>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</si>
  <si>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</si>
  <si>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</si>
  <si>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</si>
  <si>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</si>
  <si>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</si>
  <si>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</si>
  <si>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</si>
  <si>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</si>
  <si>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</si>
  <si>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</si>
  <si>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</si>
  <si>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</si>
  <si>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</si>
  <si>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</si>
  <si>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</si>
  <si>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</si>
  <si>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</si>
  <si>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</si>
  <si>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</si>
  <si>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</si>
  <si>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</si>
  <si>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</si>
  <si>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</si>
  <si>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</si>
  <si>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</si>
  <si>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</si>
  <si>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</si>
  <si>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</si>
  <si>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</si>
  <si>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</si>
  <si>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</si>
  <si>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</si>
  <si>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</si>
  <si>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</si>
  <si>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</si>
  <si>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</si>
  <si>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</si>
  <si>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</si>
  <si>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</si>
  <si>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</si>
  <si>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</si>
  <si>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</si>
  <si>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</si>
  <si>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</si>
  <si>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</si>
  <si>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</si>
  <si>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</si>
  <si>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</si>
  <si>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</si>
  <si>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</si>
  <si>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</si>
  <si>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</si>
  <si>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</si>
  <si>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</si>
  <si>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</si>
  <si>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</si>
  <si>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</si>
  <si>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</si>
  <si>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</si>
  <si>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</si>
  <si>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</si>
  <si>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</si>
  <si>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</si>
  <si>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</si>
  <si>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</si>
  <si>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</si>
  <si>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</si>
  <si>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</si>
  <si>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</si>
  <si>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</si>
  <si>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</si>
  <si>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</si>
  <si>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</si>
  <si>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</si>
  <si>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</si>
  <si>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</si>
  <si>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</si>
  <si>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</si>
  <si>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</si>
  <si>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</si>
  <si>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</si>
  <si>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</si>
  <si>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</si>
  <si>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</si>
  <si>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</si>
  <si>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</si>
  <si>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</si>
  <si>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</si>
  <si>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</si>
  <si>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</si>
  <si>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</si>
  <si>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</si>
  <si>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</si>
  <si>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</si>
  <si>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</si>
  <si>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</si>
  <si>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</si>
  <si>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</si>
  <si>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</si>
  <si>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</si>
  <si>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</si>
  <si>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</si>
  <si>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</si>
  <si>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</si>
  <si>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</si>
  <si>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</si>
  <si>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</si>
  <si>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</si>
  <si>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</si>
  <si>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</si>
  <si>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</si>
  <si>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</si>
  <si>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</si>
  <si>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</si>
  <si>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</si>
  <si>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</si>
  <si>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</si>
  <si>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</si>
  <si>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</si>
  <si>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</si>
  <si>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</si>
  <si>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</si>
  <si>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</si>
  <si>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</si>
  <si>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</si>
  <si>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</si>
  <si>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</si>
  <si>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</si>
  <si>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</si>
  <si>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</si>
  <si>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</si>
  <si>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</si>
  <si>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</si>
  <si>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</si>
  <si>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</si>
  <si>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</si>
  <si>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</si>
  <si>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</si>
  <si>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</si>
  <si>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</si>
  <si>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</si>
  <si>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</si>
  <si>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</si>
  <si>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</si>
  <si>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</si>
  <si>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</si>
  <si>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</si>
  <si>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</si>
  <si>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</si>
  <si>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</si>
  <si>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</si>
  <si>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</si>
  <si>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</si>
  <si>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</si>
  <si>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</si>
  <si>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</si>
  <si>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</si>
  <si>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</si>
  <si>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</si>
  <si>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</si>
  <si>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</si>
  <si>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</si>
  <si>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</si>
  <si>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</si>
  <si>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</si>
  <si>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</si>
  <si>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</si>
  <si>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</si>
  <si>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</si>
  <si>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</si>
  <si>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</si>
  <si>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</si>
  <si>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</si>
  <si>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</si>
  <si>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</si>
  <si>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</si>
  <si>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</si>
  <si>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</si>
  <si>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</si>
  <si>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</si>
  <si>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</si>
  <si>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</si>
  <si>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</si>
  <si>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</si>
  <si>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</si>
  <si>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</si>
  <si>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</si>
  <si>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</si>
  <si>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</si>
  <si>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</si>
  <si>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</si>
  <si>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</si>
  <si>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</si>
  <si>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</si>
  <si>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</si>
  <si>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</si>
  <si>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</si>
  <si>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</si>
  <si>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</si>
  <si>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</si>
  <si>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</si>
  <si>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</si>
  <si>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</si>
  <si>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</si>
  <si>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</si>
  <si>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</si>
  <si>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</si>
  <si>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</si>
  <si>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</si>
  <si>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</si>
  <si>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</si>
  <si>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</si>
  <si>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</si>
  <si>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</si>
  <si>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</si>
  <si>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</si>
  <si>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</si>
  <si>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</si>
  <si>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</si>
  <si>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</si>
  <si>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</si>
  <si>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</si>
  <si>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</si>
  <si>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</si>
  <si>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</si>
  <si>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</si>
  <si>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</si>
  <si>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</si>
  <si>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</si>
  <si>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</si>
  <si>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</si>
  <si>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</si>
  <si>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</si>
  <si>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</si>
  <si>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</si>
  <si>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</si>
  <si>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</si>
  <si>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</si>
  <si>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</si>
  <si>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</si>
  <si>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</si>
  <si>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</si>
  <si>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</si>
  <si>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</si>
  <si>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</si>
  <si>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</si>
  <si>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</si>
  <si>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</si>
  <si>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</si>
  <si>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</si>
  <si>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</si>
  <si>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</si>
  <si>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</si>
  <si>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</si>
  <si>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</si>
  <si>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</si>
  <si>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</si>
  <si>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</si>
  <si>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</si>
  <si>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</si>
  <si>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</si>
  <si>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</si>
  <si>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</si>
  <si>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</si>
  <si>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</si>
  <si>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</si>
  <si>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</si>
  <si>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</si>
  <si>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</si>
  <si>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</si>
  <si>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</si>
  <si>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</si>
  <si>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</si>
  <si>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</si>
  <si>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</si>
  <si>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</si>
  <si>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</si>
  <si>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</si>
  <si>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</si>
  <si>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</si>
  <si>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</si>
  <si>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</si>
  <si>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</si>
  <si>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</si>
  <si>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</si>
  <si>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</si>
  <si>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</si>
  <si>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</si>
  <si>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</si>
  <si>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</si>
  <si>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</si>
  <si>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</si>
  <si>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</si>
  <si>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</si>
  <si>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</si>
  <si>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</si>
  <si>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</si>
  <si>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</si>
  <si>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</si>
  <si>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</si>
  <si>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</si>
  <si>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</si>
  <si>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</si>
  <si>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</si>
  <si>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</si>
  <si>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</si>
  <si>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</si>
  <si>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</si>
  <si>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</si>
  <si>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</si>
  <si>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</si>
  <si>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</si>
  <si>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</si>
  <si>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</si>
  <si>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</si>
  <si>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</si>
  <si>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</si>
  <si>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</si>
  <si>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</si>
  <si>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</si>
  <si>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</si>
  <si>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</si>
  <si>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</si>
  <si>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</si>
  <si>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</si>
  <si>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</si>
  <si>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</si>
  <si>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</si>
  <si>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</si>
  <si>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</si>
  <si>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</si>
  <si>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</si>
  <si>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</si>
  <si>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</si>
  <si>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</si>
  <si>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</si>
  <si>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</si>
  <si>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</si>
  <si>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</si>
  <si>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</si>
  <si>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</si>
  <si>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</si>
  <si>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</si>
  <si>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</si>
  <si>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</si>
  <si>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</si>
  <si>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</si>
  <si>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</si>
  <si>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</si>
  <si>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</si>
  <si>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</si>
  <si>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</si>
  <si>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</si>
  <si>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</si>
  <si>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</si>
  <si>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</si>
  <si>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</si>
  <si>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</si>
  <si>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</si>
  <si>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</si>
  <si>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</si>
  <si>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</si>
  <si>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</si>
  <si>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</si>
  <si>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</si>
  <si>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</si>
  <si>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</si>
  <si>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</si>
  <si>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</si>
  <si>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</si>
  <si>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</si>
  <si>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</si>
  <si>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</si>
  <si>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</si>
  <si>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</si>
  <si>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</si>
  <si>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</si>
  <si>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</si>
  <si>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</si>
  <si>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</si>
  <si>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</si>
  <si>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</si>
  <si>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</si>
  <si>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</si>
  <si>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</si>
  <si>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</si>
  <si>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</si>
  <si>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</si>
  <si>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</si>
  <si>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</si>
  <si>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</si>
  <si>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</si>
  <si>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</si>
  <si>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</si>
  <si>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</si>
  <si>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</si>
  <si>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</si>
  <si>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</si>
  <si>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</si>
  <si>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</si>
  <si>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</si>
  <si>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</si>
  <si>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</si>
  <si>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</si>
  <si>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</si>
  <si>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</si>
  <si>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</si>
  <si>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</si>
  <si>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</si>
  <si>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</si>
  <si>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</si>
  <si>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</si>
  <si>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</si>
  <si>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</si>
  <si>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</si>
  <si>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</si>
  <si>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</si>
  <si>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</si>
  <si>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</si>
  <si>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</si>
  <si>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</si>
  <si>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</si>
  <si>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</si>
  <si>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</si>
  <si>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</si>
  <si>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</si>
  <si>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</si>
  <si>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</si>
  <si>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</si>
  <si>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</si>
  <si>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</si>
  <si>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</si>
  <si>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</si>
  <si>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</si>
  <si>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</si>
  <si>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</si>
  <si>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</si>
  <si>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</si>
  <si>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</si>
  <si>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</si>
  <si>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</si>
  <si>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</si>
  <si>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</si>
  <si>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</si>
  <si>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</si>
  <si>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</si>
  <si>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</si>
  <si>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</si>
  <si>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</si>
  <si>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</si>
  <si>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</si>
  <si>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</si>
  <si>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</si>
  <si>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</si>
  <si>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</si>
  <si>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</si>
  <si>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</si>
  <si>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</si>
  <si>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</si>
  <si>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</si>
  <si>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</si>
  <si>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</si>
  <si>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</si>
  <si>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</si>
  <si>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</si>
  <si>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</si>
  <si>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</si>
  <si>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</si>
  <si>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</si>
  <si>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</si>
  <si>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</si>
  <si>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</si>
  <si>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</si>
  <si>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</si>
  <si>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</si>
  <si>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</si>
  <si>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</si>
  <si>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</si>
  <si>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</si>
  <si>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</si>
  <si>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</si>
  <si>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</si>
  <si>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</si>
  <si>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</si>
  <si>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</si>
  <si>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</si>
  <si>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</si>
  <si>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</si>
  <si>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</si>
  <si>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</si>
  <si>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</si>
  <si>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</si>
  <si>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</si>
  <si>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</si>
  <si>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</si>
  <si>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</si>
  <si>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</si>
  <si>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</si>
  <si>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</si>
  <si>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</si>
  <si>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</si>
  <si>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</si>
  <si>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</si>
  <si>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</si>
  <si>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</si>
  <si>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</si>
  <si>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</si>
  <si>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</si>
  <si>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</si>
  <si>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</si>
  <si>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</si>
  <si>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</si>
  <si>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</si>
  <si>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</si>
  <si>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</si>
  <si>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</si>
  <si>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</si>
  <si>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</si>
  <si>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</si>
  <si>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</si>
  <si>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</si>
  <si>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</si>
  <si>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</si>
  <si>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</si>
  <si>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</si>
  <si>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</si>
  <si>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</si>
  <si>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</si>
  <si>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</si>
  <si>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</si>
  <si>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</si>
  <si>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</si>
  <si>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</si>
  <si>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</si>
  <si>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</si>
  <si>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</si>
  <si>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</si>
  <si>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</si>
  <si>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</si>
  <si>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</si>
  <si>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</si>
  <si>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</si>
  <si>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</si>
  <si>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</si>
  <si>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</si>
  <si>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</si>
  <si>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</si>
  <si>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</si>
  <si>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</si>
  <si>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</si>
  <si>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</si>
  <si>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</si>
  <si>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</si>
  <si>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</si>
  <si>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</si>
  <si>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</si>
  <si>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</si>
  <si>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</si>
  <si>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</si>
  <si>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</si>
  <si>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</si>
  <si>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</si>
  <si>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</si>
  <si>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</si>
  <si>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</si>
  <si>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</si>
  <si>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</si>
  <si>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</si>
  <si>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</si>
  <si>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</si>
  <si>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</si>
  <si>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</si>
  <si>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</si>
  <si>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</si>
  <si>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</si>
  <si>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</si>
  <si>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</si>
  <si>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</si>
  <si>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</si>
  <si>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</si>
  <si>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</si>
  <si>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</si>
  <si>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</si>
  <si>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</si>
  <si>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</si>
  <si>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</si>
  <si>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</si>
  <si>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</si>
  <si>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</si>
  <si>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</si>
  <si>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</si>
  <si>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</si>
  <si>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</si>
  <si>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</si>
  <si>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</si>
  <si>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</si>
  <si>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</si>
  <si>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</si>
  <si>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</si>
  <si>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</si>
  <si>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</si>
  <si>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</si>
  <si>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</si>
  <si>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</si>
  <si>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</si>
  <si>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</si>
  <si>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</si>
  <si>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</si>
  <si>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</si>
  <si>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</si>
  <si>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</si>
  <si>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</si>
  <si>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</si>
  <si>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</si>
  <si>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</si>
  <si>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</si>
  <si>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</si>
  <si>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</si>
  <si>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</si>
  <si>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</si>
  <si>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</si>
  <si>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</si>
  <si>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</si>
  <si>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</si>
  <si>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</si>
  <si>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</si>
  <si>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</si>
  <si>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</si>
  <si>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</si>
  <si>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</si>
  <si>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</si>
  <si>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</si>
  <si>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</si>
  <si>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</si>
  <si>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</si>
  <si>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</si>
  <si>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</si>
  <si>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</si>
  <si>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</si>
  <si>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</si>
  <si>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</si>
  <si>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</si>
  <si>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</si>
  <si>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</si>
  <si>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</si>
  <si>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</si>
  <si>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</si>
  <si>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</si>
  <si>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</si>
  <si>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</si>
  <si>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</si>
  <si>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</si>
  <si>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</si>
  <si>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</si>
  <si>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</si>
  <si>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</si>
  <si>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</si>
  <si>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</si>
  <si>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</si>
  <si>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</si>
  <si>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</si>
  <si>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</si>
  <si>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</si>
  <si>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</si>
  <si>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</si>
  <si>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</si>
  <si>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</si>
  <si>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</si>
  <si>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</si>
  <si>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</si>
  <si>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</si>
  <si>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</si>
  <si>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</si>
  <si>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</si>
  <si>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</si>
  <si>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</si>
  <si>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</si>
  <si>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</si>
  <si>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</si>
  <si>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</si>
  <si>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</si>
  <si>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</si>
  <si>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</si>
  <si>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</si>
  <si>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</si>
  <si>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</si>
  <si>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</si>
  <si>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</si>
  <si>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</si>
  <si>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</si>
  <si>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</si>
  <si>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</si>
  <si>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</si>
  <si>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</si>
  <si>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</si>
  <si>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</si>
  <si>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</si>
  <si>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</si>
  <si>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</si>
  <si>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</si>
  <si>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</si>
  <si>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</si>
  <si>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</si>
  <si>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</si>
  <si>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</si>
  <si>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</si>
  <si>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</si>
  <si>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</si>
  <si>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</si>
  <si>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</si>
  <si>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</si>
  <si>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</si>
  <si>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</si>
  <si>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</si>
  <si>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</si>
  <si>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</si>
  <si>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</si>
  <si>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</si>
  <si>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</si>
  <si>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</si>
  <si>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</si>
  <si>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</si>
  <si>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</si>
  <si>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</si>
  <si>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</si>
  <si>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</si>
  <si>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</si>
  <si>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</si>
  <si>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</si>
  <si>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</si>
  <si>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</si>
  <si>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</si>
  <si>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</si>
  <si>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</si>
  <si>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</si>
  <si>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</si>
  <si>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</si>
  <si>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</si>
  <si>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</si>
  <si>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</si>
  <si>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</si>
  <si>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</si>
  <si>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</si>
  <si>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</si>
  <si>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</si>
  <si>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</si>
  <si>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</si>
  <si>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</si>
  <si>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</si>
  <si>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</si>
  <si>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</si>
  <si>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</si>
  <si>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</si>
  <si>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</si>
  <si>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</si>
  <si>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</si>
  <si>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</si>
  <si>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</si>
  <si>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</si>
  <si>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</si>
  <si>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</si>
  <si>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</si>
  <si>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</si>
  <si>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</si>
  <si>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</si>
  <si>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</si>
  <si>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</si>
  <si>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</si>
  <si>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</si>
  <si>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</si>
  <si>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</si>
  <si>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</si>
  <si>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</si>
  <si>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</si>
  <si>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</si>
  <si>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</si>
  <si>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</si>
  <si>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</si>
  <si>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</si>
  <si>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</si>
  <si>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</si>
  <si>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</si>
  <si>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</si>
  <si>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</si>
  <si>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</si>
  <si>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</si>
  <si>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</si>
  <si>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</si>
  <si>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</si>
  <si>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</si>
  <si>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</si>
  <si>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</si>
  <si>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</si>
  <si>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</si>
  <si>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</si>
  <si>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</si>
  <si>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</si>
  <si>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</si>
  <si>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</si>
  <si>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</si>
  <si>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</si>
  <si>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</si>
  <si>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</si>
  <si>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</si>
  <si>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</si>
  <si>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</si>
  <si>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</si>
  <si>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</si>
  <si>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</si>
  <si>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</si>
  <si>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</si>
  <si>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</si>
  <si>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</si>
  <si>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</si>
  <si>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</si>
  <si>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</si>
  <si>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</si>
  <si>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</si>
  <si>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</si>
  <si>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</si>
  <si>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</si>
  <si>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</si>
  <si>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</si>
  <si>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</si>
  <si>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</si>
  <si>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</si>
  <si>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</si>
  <si>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</si>
  <si>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</si>
  <si>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</si>
  <si>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</si>
  <si>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</si>
  <si>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</si>
  <si>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</si>
  <si>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</si>
  <si>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</si>
  <si>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</si>
  <si>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</si>
  <si>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</si>
  <si>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</si>
  <si>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</si>
  <si>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</si>
  <si>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</si>
  <si>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</si>
  <si>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</si>
  <si>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</si>
  <si>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</si>
  <si>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</si>
  <si>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</si>
  <si>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</si>
  <si>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</si>
  <si>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</si>
  <si>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</si>
  <si>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</si>
  <si>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</si>
  <si>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</si>
  <si>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</si>
  <si>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</si>
  <si>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</si>
  <si>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</si>
  <si>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</si>
  <si>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</si>
  <si>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</si>
  <si>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</si>
  <si>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</si>
  <si>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</si>
  <si>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</si>
  <si>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</si>
  <si>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</si>
  <si>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</si>
  <si>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</si>
  <si>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</si>
  <si>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</si>
  <si>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</si>
  <si>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</si>
  <si>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</si>
  <si>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</si>
  <si>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</si>
  <si>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</si>
  <si>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</si>
  <si>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</si>
  <si>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</si>
  <si>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</si>
  <si>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</si>
  <si>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</si>
  <si>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</si>
  <si>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</si>
  <si>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</si>
  <si>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</si>
  <si>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</si>
  <si>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</si>
  <si>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</si>
  <si>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</si>
  <si>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</si>
  <si>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</si>
  <si>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</si>
  <si>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</si>
  <si>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</si>
  <si>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</si>
  <si>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</si>
  <si>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</si>
  <si>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</si>
  <si>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</si>
  <si>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</si>
  <si>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</si>
  <si>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</si>
  <si>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</si>
  <si>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</si>
  <si>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</si>
  <si>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</si>
  <si>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</si>
  <si>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</si>
  <si>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</si>
  <si>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</si>
  <si>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</si>
  <si>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</si>
  <si>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</si>
  <si>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</si>
  <si>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</si>
  <si>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</si>
  <si>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</si>
  <si>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</si>
  <si>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</si>
  <si>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</si>
  <si>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</si>
  <si>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</si>
  <si>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</si>
  <si>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</si>
  <si>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</si>
  <si>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</si>
  <si>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</si>
  <si>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</si>
  <si>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</si>
  <si>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</si>
  <si>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</si>
  <si>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</si>
  <si>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</si>
  <si>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</si>
  <si>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</si>
  <si>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</si>
  <si>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</si>
  <si>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</si>
  <si>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</si>
  <si>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</si>
  <si>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</si>
  <si>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</si>
  <si>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</si>
  <si>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</si>
  <si>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</si>
  <si>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</si>
  <si>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</si>
  <si>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</si>
  <si>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</si>
  <si>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</si>
  <si>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</si>
  <si>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</si>
  <si>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</si>
  <si>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</si>
  <si>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</si>
  <si>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</si>
  <si>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</si>
  <si>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</si>
  <si>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</si>
  <si>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</si>
  <si>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</si>
  <si>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</si>
  <si>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</si>
  <si>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</si>
  <si>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</si>
  <si>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</si>
  <si>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</si>
  <si>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</si>
  <si>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</si>
  <si>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</si>
  <si>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</si>
  <si>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</si>
  <si>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</si>
  <si>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</si>
  <si>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</si>
  <si>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</si>
  <si>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</si>
  <si>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</si>
  <si>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</si>
  <si>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</si>
  <si>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</si>
  <si>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</si>
  <si>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</si>
  <si>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</si>
  <si>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</si>
  <si>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</si>
  <si>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</si>
  <si>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</si>
  <si>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</si>
  <si>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</si>
  <si>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</si>
  <si>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</si>
  <si>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</si>
  <si>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</si>
  <si>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</si>
  <si>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</si>
  <si>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</si>
  <si>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</si>
  <si>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</si>
  <si>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</si>
  <si>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</si>
  <si>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</si>
  <si>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</si>
  <si>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</si>
  <si>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</si>
  <si>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</si>
  <si>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</si>
  <si>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</si>
  <si>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</si>
  <si>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</si>
  <si>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</si>
  <si>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</si>
  <si>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</si>
  <si>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</si>
  <si>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</si>
  <si>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</si>
  <si>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</si>
  <si>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</si>
  <si>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</si>
  <si>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</si>
  <si>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</si>
  <si>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</si>
  <si>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</si>
  <si>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</si>
  <si>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</si>
  <si>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</si>
  <si>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</si>
  <si>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</si>
  <si>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</si>
  <si>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</si>
  <si>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</si>
  <si>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</si>
  <si>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</si>
  <si>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</si>
  <si>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</si>
  <si>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</si>
  <si>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</si>
  <si>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</si>
  <si>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</si>
  <si>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</si>
  <si>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</si>
  <si>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</si>
  <si>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</si>
  <si>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</si>
  <si>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</si>
  <si>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</si>
  <si>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</si>
  <si>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</si>
  <si>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</si>
  <si>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</si>
  <si>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</si>
  <si>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</si>
  <si>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</si>
  <si>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</si>
  <si>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</si>
  <si>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</si>
  <si>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</si>
  <si>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</si>
  <si>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</si>
  <si>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</si>
  <si>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</si>
  <si>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</si>
  <si>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</si>
  <si>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</si>
  <si>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</si>
  <si>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</si>
  <si>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</si>
  <si>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</si>
  <si>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</si>
  <si>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</si>
  <si>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</si>
  <si>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</si>
  <si>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</si>
  <si>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</si>
  <si>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</si>
  <si>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</si>
  <si>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</si>
  <si>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</si>
  <si>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</si>
  <si>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</si>
  <si>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</si>
  <si>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</si>
  <si>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</si>
  <si>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</si>
  <si>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</si>
  <si>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</si>
  <si>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</si>
  <si>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</si>
  <si>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</si>
  <si>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</si>
  <si>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</si>
  <si>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</si>
  <si>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</si>
  <si>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</si>
  <si>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</si>
  <si>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</si>
  <si>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</si>
  <si>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</si>
  <si>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</si>
  <si>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</si>
  <si>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</si>
  <si>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</si>
  <si>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</si>
  <si>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</si>
  <si>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</si>
  <si>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</si>
  <si>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</si>
  <si>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</si>
  <si>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</si>
  <si>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</si>
  <si>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</si>
  <si>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</si>
  <si>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</si>
  <si>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</si>
  <si>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</si>
  <si>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</si>
  <si>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</si>
  <si>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</si>
  <si>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</si>
  <si>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</si>
  <si>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</si>
  <si>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</si>
  <si>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</si>
  <si>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</si>
  <si>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</si>
  <si>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</si>
  <si>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</si>
  <si>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</si>
  <si>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</si>
  <si>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</si>
  <si>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</si>
  <si>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</si>
  <si>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</si>
  <si>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</si>
  <si>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</si>
  <si>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</si>
  <si>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</si>
  <si>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</si>
  <si>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</si>
  <si>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</si>
  <si>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</si>
  <si>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</si>
  <si>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</si>
  <si>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</si>
  <si>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</si>
  <si>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</si>
  <si>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</si>
  <si>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</si>
  <si>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</si>
  <si>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</si>
  <si>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</si>
  <si>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</si>
  <si>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</si>
  <si>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</si>
  <si>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</si>
  <si>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</si>
  <si>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</si>
  <si>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</si>
  <si>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</si>
  <si>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</si>
  <si>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</si>
  <si>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</si>
  <si>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</si>
  <si>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</si>
  <si>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</si>
  <si>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</si>
  <si>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</si>
  <si>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</si>
  <si>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</si>
  <si>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</si>
  <si>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</si>
  <si>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</si>
  <si>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</si>
  <si>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</si>
  <si>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</si>
  <si>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</si>
  <si>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</si>
  <si>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</si>
  <si>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</si>
  <si>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</si>
  <si>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</si>
  <si>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</si>
  <si>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</si>
  <si>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</si>
  <si>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</si>
  <si>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</si>
  <si>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</si>
  <si>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</si>
  <si>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</si>
  <si>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</si>
  <si>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</si>
  <si>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</si>
  <si>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</si>
  <si>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</si>
  <si>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</si>
  <si>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</si>
  <si>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</si>
  <si>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</si>
  <si>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</si>
  <si>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</si>
  <si>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</si>
  <si>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</si>
  <si>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</si>
  <si>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</si>
  <si>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</si>
  <si>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</si>
  <si>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</si>
  <si>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</si>
  <si>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</si>
  <si>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</si>
  <si>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</si>
  <si>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</si>
  <si>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</si>
  <si>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</si>
  <si>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</si>
  <si>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</si>
  <si>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</si>
  <si>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</si>
  <si>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</si>
  <si>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</si>
  <si>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</si>
  <si>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</si>
  <si>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</si>
  <si>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</si>
  <si>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</si>
  <si>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</si>
  <si>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</si>
  <si>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</si>
  <si>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</si>
  <si>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</si>
  <si>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</si>
  <si>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</si>
  <si>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</si>
  <si>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</si>
  <si>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</si>
  <si>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</si>
  <si>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</si>
  <si>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</si>
  <si>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</si>
  <si>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</si>
  <si>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</si>
  <si>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</si>
  <si>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</si>
  <si>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</si>
  <si>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</si>
  <si>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</si>
  <si>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</si>
  <si>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</si>
  <si>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</si>
  <si>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</si>
  <si>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</si>
  <si>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</si>
  <si>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</si>
  <si>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</si>
  <si>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</si>
  <si>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</si>
  <si>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</si>
  <si>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</si>
  <si>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</si>
  <si>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</si>
  <si>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</si>
  <si>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</si>
  <si>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</si>
  <si>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</si>
  <si>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</si>
  <si>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</si>
  <si>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</si>
  <si>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</si>
  <si>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</si>
  <si>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</si>
  <si>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</si>
  <si>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</si>
  <si>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</si>
  <si>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</si>
  <si>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</si>
  <si>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</si>
  <si>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</si>
  <si>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</si>
  <si>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</si>
  <si>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</si>
  <si>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</si>
  <si>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</si>
  <si>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</si>
  <si>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</si>
  <si>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</si>
  <si>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</si>
  <si>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</si>
  <si>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</si>
  <si>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</si>
  <si>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</si>
  <si>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</si>
  <si>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</si>
  <si>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</si>
  <si>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</si>
  <si>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</si>
  <si>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</si>
  <si>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</si>
  <si>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</si>
  <si>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</si>
  <si>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</si>
  <si>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</si>
  <si>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</si>
  <si>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</si>
  <si>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</si>
  <si>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</si>
  <si>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</si>
  <si>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</si>
  <si>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</si>
  <si>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</si>
  <si>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</si>
  <si>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</si>
  <si>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</si>
  <si>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</si>
  <si>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</si>
  <si>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</si>
  <si>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</si>
  <si>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</si>
  <si>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</si>
  <si>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</si>
  <si>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</si>
  <si>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</si>
  <si>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</si>
  <si>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</si>
  <si>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</si>
  <si>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</si>
  <si>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</si>
  <si>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</si>
  <si>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</si>
  <si>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</si>
  <si>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</si>
  <si>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</si>
  <si>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</si>
  <si>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</si>
  <si>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</si>
  <si>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</si>
  <si>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</si>
  <si>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</si>
  <si>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</si>
  <si>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</si>
  <si>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</si>
  <si>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</si>
  <si>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</si>
  <si>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</si>
  <si>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</si>
  <si>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</si>
  <si>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</si>
  <si>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</si>
  <si>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</si>
  <si>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</si>
  <si>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</si>
  <si>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</si>
  <si>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</si>
  <si>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</si>
  <si>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</si>
  <si>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</si>
  <si>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</si>
  <si>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</si>
  <si>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</si>
  <si>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</si>
  <si>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</si>
  <si>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</si>
  <si>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</si>
  <si>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</si>
  <si>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</si>
  <si>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</si>
  <si>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</si>
  <si>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</si>
  <si>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</si>
  <si>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</si>
  <si>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</si>
  <si>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</si>
  <si>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</si>
  <si>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</si>
  <si>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</si>
  <si>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</si>
  <si>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</si>
  <si>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</si>
  <si>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</si>
  <si>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</si>
  <si>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</si>
  <si>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</si>
  <si>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</si>
  <si>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</si>
  <si>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</si>
  <si>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</si>
  <si>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</si>
  <si>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</si>
  <si>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</si>
  <si>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</si>
  <si>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</si>
  <si>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</si>
  <si>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</si>
  <si>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</si>
  <si>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</si>
  <si>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</si>
  <si>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</si>
  <si>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</si>
  <si>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</si>
  <si>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</si>
  <si>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</si>
  <si>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</si>
  <si>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</si>
  <si>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</si>
  <si>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</si>
  <si>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</si>
  <si>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</si>
  <si>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</si>
  <si>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</si>
  <si>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</si>
  <si>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</si>
  <si>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</si>
  <si>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</si>
  <si>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</si>
  <si>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</si>
  <si>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</si>
  <si>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</si>
  <si>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</si>
  <si>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</si>
  <si>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</si>
  <si>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</si>
  <si>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</si>
  <si>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</si>
  <si>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</si>
  <si>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</si>
  <si>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</si>
  <si>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</si>
  <si>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</si>
  <si>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</si>
  <si>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</si>
  <si>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</si>
  <si>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</si>
  <si>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</si>
  <si>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</si>
  <si>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</si>
  <si>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</si>
  <si>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</si>
  <si>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</si>
  <si>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</si>
  <si>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</si>
  <si>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</si>
  <si>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</si>
  <si>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</si>
  <si>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</si>
  <si>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</si>
  <si>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</si>
  <si>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</si>
  <si>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</si>
  <si>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</si>
  <si>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</si>
  <si>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</si>
  <si>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</si>
  <si>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</si>
  <si>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</si>
  <si>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</si>
  <si>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</si>
  <si>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</si>
  <si>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</si>
  <si>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</si>
  <si>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</si>
  <si>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</si>
  <si>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</si>
  <si>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</si>
  <si>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</si>
  <si>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</si>
  <si>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</si>
  <si>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</si>
  <si>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</si>
  <si>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</si>
  <si>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</si>
  <si>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</si>
  <si>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</si>
  <si>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</si>
  <si>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</si>
  <si>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</si>
  <si>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</si>
  <si>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</si>
  <si>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</si>
  <si>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</si>
  <si>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</si>
  <si>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</si>
  <si>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</si>
  <si>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</si>
  <si>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</si>
  <si>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</si>
  <si>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</si>
  <si>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</si>
  <si>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</si>
  <si>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</si>
  <si>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</si>
  <si>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</si>
  <si>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</si>
  <si>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</si>
  <si>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</si>
  <si>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</si>
  <si>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</si>
  <si>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</si>
  <si>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</si>
  <si>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</si>
  <si>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</si>
  <si>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</si>
  <si>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</si>
  <si>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</si>
  <si>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</si>
  <si>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</si>
  <si>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</si>
  <si>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</si>
  <si>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</si>
  <si>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</si>
  <si>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</si>
  <si>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</si>
  <si>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</si>
  <si>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</si>
  <si>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</si>
  <si>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</si>
  <si>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</si>
  <si>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</si>
  <si>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</si>
  <si>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</si>
  <si>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</si>
  <si>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</si>
  <si>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</si>
  <si>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</si>
  <si>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</si>
  <si>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</si>
  <si>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</si>
  <si>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</si>
  <si>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</si>
  <si>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</si>
  <si>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</si>
  <si>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</si>
  <si>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</si>
  <si>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</si>
  <si>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</si>
  <si>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</si>
  <si>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</si>
  <si>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</si>
  <si>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</si>
  <si>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</si>
  <si>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</si>
  <si>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</si>
  <si>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</si>
  <si>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</si>
  <si>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</si>
  <si>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</si>
  <si>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</si>
  <si>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</si>
  <si>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</si>
  <si>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</si>
  <si>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</si>
  <si>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</si>
  <si>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</si>
  <si>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</si>
  <si>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</si>
  <si>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</si>
  <si>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</si>
  <si>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</si>
  <si>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</si>
  <si>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</si>
  <si>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</si>
  <si>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</si>
  <si>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</si>
  <si>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</si>
  <si>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</si>
  <si>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</si>
  <si>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</si>
  <si>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</si>
  <si>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</si>
  <si>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</si>
  <si>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</si>
  <si>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</si>
  <si>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</si>
  <si>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</si>
  <si>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</si>
  <si>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</si>
  <si>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</si>
  <si>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</si>
  <si>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</si>
  <si>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</si>
  <si>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</si>
  <si>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</si>
  <si>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</si>
  <si>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</si>
  <si>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</si>
  <si>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</si>
  <si>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</si>
  <si>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</si>
  <si>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</si>
  <si>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</si>
  <si>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</si>
  <si>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</si>
  <si>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</si>
  <si>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</si>
  <si>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</si>
  <si>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</si>
  <si>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</si>
  <si>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</si>
  <si>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</si>
  <si>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</si>
  <si>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</si>
  <si>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</si>
  <si>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</si>
  <si>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</si>
  <si>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</si>
  <si>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</si>
  <si>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</si>
  <si>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</si>
  <si>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</si>
  <si>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</si>
  <si>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</si>
  <si>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</si>
  <si>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</si>
  <si>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</si>
  <si>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</si>
  <si>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</si>
  <si>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</si>
  <si>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</si>
  <si>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</si>
  <si>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</si>
  <si>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</si>
  <si>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</si>
  <si>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</si>
  <si>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</si>
  <si>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</si>
  <si>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</si>
  <si>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</si>
  <si>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</si>
  <si>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</si>
  <si>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</si>
  <si>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</si>
  <si>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</si>
  <si>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</si>
  <si>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</si>
  <si>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</si>
  <si>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</si>
  <si>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</si>
  <si>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</si>
  <si>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</si>
  <si>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</si>
  <si>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</si>
  <si>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</si>
  <si>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</si>
  <si>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</si>
  <si>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</si>
  <si>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</si>
  <si>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</si>
  <si>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</si>
  <si>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</si>
  <si>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</si>
  <si>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</si>
  <si>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</si>
  <si>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</si>
  <si>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</si>
  <si>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</si>
  <si>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</si>
  <si>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</si>
  <si>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</si>
  <si>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</si>
  <si>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</si>
  <si>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</si>
  <si>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</si>
  <si>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</si>
  <si>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</si>
  <si>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</si>
  <si>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</si>
  <si>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</si>
  <si>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</si>
  <si>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</si>
  <si>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</si>
  <si>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</si>
  <si>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</si>
  <si>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</si>
  <si>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</si>
  <si>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</si>
  <si>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</si>
  <si>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</si>
  <si>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</si>
  <si>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</si>
  <si>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</si>
  <si>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</si>
  <si>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</si>
  <si>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</si>
  <si>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</si>
  <si>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</si>
  <si>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</si>
  <si>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</si>
  <si>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</si>
  <si>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</si>
  <si>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</si>
  <si>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</si>
  <si>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</si>
  <si>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</si>
  <si>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</si>
  <si>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</si>
  <si>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</si>
  <si>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</si>
  <si>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</si>
  <si>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</si>
  <si>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</si>
  <si>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</si>
  <si>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</si>
  <si>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</si>
  <si>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</si>
  <si>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</si>
  <si>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</si>
  <si>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</si>
  <si>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</si>
  <si>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</si>
  <si>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</si>
  <si>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</si>
  <si>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</si>
  <si>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</si>
  <si>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</si>
  <si>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</si>
  <si>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</si>
  <si>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</si>
  <si>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</si>
  <si>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</si>
  <si>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</si>
  <si>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</si>
  <si>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</si>
  <si>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</si>
  <si>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</si>
  <si>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</si>
  <si>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</si>
  <si>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</si>
  <si>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</si>
  <si>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</si>
  <si>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</si>
  <si>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</si>
  <si>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</si>
  <si>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</si>
  <si>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</si>
  <si>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</si>
  <si>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</si>
  <si>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</si>
  <si>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</si>
  <si>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</si>
  <si>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</si>
  <si>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</si>
  <si>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</si>
  <si>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</si>
  <si>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</si>
  <si>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</si>
  <si>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</si>
  <si>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</si>
  <si>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</si>
  <si>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</si>
  <si>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</si>
  <si>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</si>
  <si>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</si>
  <si>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</si>
  <si>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</si>
  <si>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</si>
  <si>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</si>
  <si>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</si>
  <si>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</si>
  <si>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</si>
  <si>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</si>
  <si>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</si>
  <si>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</si>
  <si>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</si>
  <si>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</si>
  <si>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</si>
  <si>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</si>
  <si>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</si>
  <si>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</si>
  <si>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</si>
  <si>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</si>
  <si>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</si>
  <si>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</si>
  <si>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</si>
  <si>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</si>
  <si>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</si>
  <si>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</si>
  <si>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</si>
  <si>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</si>
  <si>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</si>
  <si>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</si>
  <si>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</si>
  <si>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</si>
  <si>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</si>
  <si>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</si>
  <si>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</si>
  <si>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</si>
  <si>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</si>
  <si>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</si>
  <si>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</si>
  <si>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</si>
  <si>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</si>
  <si>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</si>
  <si>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</si>
  <si>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</si>
  <si>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</si>
  <si>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</si>
  <si>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</si>
  <si>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</si>
  <si>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</si>
  <si>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</si>
  <si>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</si>
  <si>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</si>
  <si>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</si>
  <si>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</si>
  <si>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</si>
  <si>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</si>
  <si>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</si>
  <si>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</si>
  <si>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</si>
  <si>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</si>
  <si>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</si>
  <si>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</si>
  <si>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</si>
  <si>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</si>
  <si>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</si>
  <si>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</si>
  <si>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</si>
  <si>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</si>
  <si>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</si>
  <si>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</si>
  <si>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</si>
  <si>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</si>
  <si>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</si>
  <si>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</si>
  <si>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</si>
  <si>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</si>
  <si>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</si>
  <si>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</si>
  <si>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</si>
  <si>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</si>
  <si>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</si>
  <si>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</si>
  <si>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</si>
  <si>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</si>
  <si>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</si>
  <si>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</si>
  <si>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</si>
  <si>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</si>
  <si>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</si>
  <si>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</si>
  <si>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</si>
  <si>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</si>
  <si>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</si>
  <si>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</si>
  <si>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</si>
  <si>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</si>
  <si>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</si>
  <si>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</si>
  <si>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</si>
  <si>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</si>
  <si>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</si>
  <si>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</si>
  <si>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</si>
  <si>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</si>
  <si>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</si>
  <si>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</si>
  <si>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</si>
  <si>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</si>
  <si>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</si>
  <si>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</si>
  <si>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</si>
  <si>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</si>
  <si>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</si>
  <si>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</si>
  <si>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</si>
  <si>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</si>
  <si>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</si>
  <si>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</si>
  <si>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</si>
  <si>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</si>
  <si>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</si>
  <si>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</si>
  <si>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</si>
  <si>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</si>
  <si>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</si>
  <si>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</si>
  <si>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</si>
  <si>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</si>
  <si>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</si>
  <si>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</si>
  <si>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</si>
  <si>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</si>
  <si>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</si>
  <si>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</si>
  <si>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</si>
  <si>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</si>
  <si>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</si>
  <si>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</si>
  <si>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</si>
  <si>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</si>
  <si>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</si>
  <si>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</si>
  <si>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</si>
  <si>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</si>
  <si>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</si>
  <si>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</si>
  <si>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</si>
  <si>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</si>
  <si>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</si>
  <si>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</si>
  <si>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</si>
  <si>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</si>
  <si>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</si>
  <si>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</si>
  <si>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</si>
  <si>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</si>
  <si>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</si>
  <si>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</si>
  <si>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</si>
  <si>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</si>
  <si>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</si>
  <si>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</si>
  <si>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</si>
  <si>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</si>
  <si>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</si>
  <si>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</si>
  <si>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</si>
  <si>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</si>
  <si>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</si>
  <si>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</si>
  <si>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</si>
  <si>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</si>
  <si>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</si>
  <si>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</si>
  <si>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</si>
  <si>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</si>
  <si>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</si>
  <si>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</si>
  <si>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</si>
  <si>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</si>
  <si>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</si>
  <si>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</si>
  <si>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</si>
  <si>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</si>
  <si>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</si>
  <si>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</si>
  <si>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</si>
  <si>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</si>
  <si>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</si>
  <si>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</si>
  <si>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</si>
  <si>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</si>
  <si>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</si>
  <si>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</si>
  <si>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</si>
  <si>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</si>
  <si>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</si>
  <si>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</si>
  <si>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</si>
  <si>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</si>
  <si>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</si>
  <si>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</si>
  <si>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</si>
  <si>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</si>
  <si>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</si>
  <si>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</si>
  <si>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</si>
  <si>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</si>
  <si>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</si>
  <si>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</si>
  <si>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</si>
  <si>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</si>
  <si>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</si>
  <si>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</si>
  <si>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</si>
  <si>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</si>
  <si>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</si>
  <si>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</si>
  <si>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</si>
  <si>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</si>
  <si>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</si>
  <si>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</si>
  <si>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</si>
  <si>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</si>
  <si>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</si>
  <si>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</si>
  <si>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</si>
  <si>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</si>
  <si>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</si>
  <si>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</si>
  <si>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</si>
  <si>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</si>
  <si>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</si>
  <si>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</si>
  <si>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</si>
  <si>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</si>
  <si>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</si>
  <si>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</si>
  <si>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</si>
  <si>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</si>
  <si>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</si>
  <si>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</si>
  <si>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</si>
  <si>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</si>
  <si>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</si>
  <si>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</si>
  <si>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</si>
  <si>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</si>
  <si>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</si>
  <si>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</si>
  <si>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</si>
  <si>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</si>
  <si>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</si>
  <si>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</si>
  <si>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</si>
  <si>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</si>
  <si>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</si>
  <si>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</si>
  <si>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</si>
  <si>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</si>
  <si>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</si>
  <si>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</si>
  <si>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</si>
  <si>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</si>
  <si>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</si>
  <si>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</si>
  <si>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</si>
  <si>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</si>
  <si>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</si>
  <si>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</si>
  <si>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</si>
  <si>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</si>
  <si>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</si>
  <si>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</si>
  <si>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</si>
  <si>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</si>
  <si>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</si>
  <si>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</si>
  <si>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</si>
  <si>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</si>
  <si>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</si>
  <si>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</si>
  <si>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</si>
  <si>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</si>
  <si>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</si>
  <si>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</si>
  <si>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</si>
  <si>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</si>
  <si>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</si>
  <si>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</si>
  <si>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</si>
  <si>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</si>
  <si>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</si>
  <si>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</si>
  <si>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</si>
  <si>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</si>
  <si>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</si>
  <si>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</si>
  <si>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</si>
  <si>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</si>
  <si>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</si>
  <si>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</si>
  <si>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</si>
  <si>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</si>
  <si>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</si>
  <si>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</si>
  <si>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</si>
  <si>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</si>
  <si>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</si>
  <si>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</si>
  <si>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</si>
  <si>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</si>
  <si>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</si>
  <si>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</si>
  <si>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</si>
  <si>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</si>
  <si>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</si>
  <si>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</si>
  <si>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</si>
  <si>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</si>
  <si>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</si>
  <si>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</si>
  <si>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</si>
  <si>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</si>
  <si>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</si>
  <si>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</si>
  <si>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</si>
  <si>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</si>
  <si>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</si>
  <si>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</si>
  <si>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</si>
  <si>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</si>
  <si>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</si>
  <si>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</si>
  <si>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</si>
  <si>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</si>
  <si>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</si>
  <si>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</si>
  <si>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</si>
  <si>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</si>
  <si>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</si>
  <si>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</si>
  <si>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</si>
  <si>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</si>
  <si>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</si>
  <si>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</si>
  <si>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</si>
  <si>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</si>
  <si>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</si>
  <si>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</si>
  <si>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</si>
  <si>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</si>
  <si>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</si>
  <si>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</si>
  <si>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</si>
  <si>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</si>
  <si>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</si>
  <si>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</si>
  <si>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</si>
  <si>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</si>
  <si>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</si>
  <si>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</si>
  <si>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</si>
  <si>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</si>
  <si>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</si>
  <si>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</si>
  <si>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</si>
  <si>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</si>
  <si>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</si>
  <si>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</si>
  <si>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</si>
  <si>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</si>
  <si>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</si>
  <si>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</si>
  <si>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</si>
  <si>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</si>
  <si>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</si>
  <si>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</si>
  <si>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</si>
  <si>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</si>
  <si>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</si>
  <si>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</si>
  <si>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</si>
  <si>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</si>
  <si>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</si>
  <si>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</si>
  <si>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</si>
  <si>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</si>
  <si>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</si>
  <si>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</si>
  <si>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</si>
  <si>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</si>
  <si>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</si>
  <si>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</si>
  <si>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</si>
  <si>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</si>
  <si>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</si>
  <si>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</si>
  <si>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</si>
  <si>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</si>
  <si>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</si>
  <si>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</si>
  <si>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</si>
  <si>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</si>
  <si>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</si>
  <si>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</si>
  <si>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</si>
  <si>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</si>
  <si>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</si>
  <si>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</si>
  <si>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</si>
  <si>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</si>
  <si>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</si>
  <si>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</si>
  <si>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</si>
  <si>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</si>
  <si>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</si>
  <si>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</si>
  <si>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</si>
  <si>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</si>
  <si>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</si>
  <si>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</si>
  <si>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</si>
  <si>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</si>
  <si>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</si>
  <si>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</si>
  <si>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</si>
  <si>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</si>
  <si>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</si>
  <si>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</si>
  <si>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</si>
  <si>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</si>
  <si>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</si>
  <si>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</si>
  <si>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</si>
  <si>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</si>
  <si>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</si>
  <si>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</si>
  <si>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</si>
  <si>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</si>
  <si>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</si>
  <si>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</si>
  <si>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</si>
  <si>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</si>
  <si>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</si>
  <si>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</si>
  <si>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</si>
  <si>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</si>
  <si>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</si>
  <si>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</si>
  <si>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</si>
  <si>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</si>
  <si>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</si>
  <si>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</si>
  <si>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</si>
  <si>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</si>
  <si>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</si>
  <si>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</si>
  <si>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</si>
  <si>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</si>
  <si>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</si>
  <si>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</si>
  <si>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</si>
  <si>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</si>
  <si>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</si>
  <si>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</si>
  <si>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</si>
  <si>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</si>
  <si>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</si>
  <si>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</si>
  <si>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</si>
  <si>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</si>
  <si>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</si>
  <si>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</si>
  <si>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</si>
  <si>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</si>
  <si>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</si>
  <si>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</si>
  <si>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</si>
  <si>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</si>
  <si>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</si>
  <si>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</si>
  <si>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</si>
  <si>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</si>
  <si>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</si>
  <si>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</si>
  <si>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</si>
  <si>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</si>
  <si>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</si>
  <si>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</si>
  <si>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</si>
  <si>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</si>
  <si>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</si>
  <si>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</si>
  <si>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</si>
  <si>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</si>
  <si>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</si>
  <si>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</si>
  <si>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</si>
  <si>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</si>
  <si>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</si>
  <si>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</si>
  <si>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</si>
  <si>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</si>
  <si>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</si>
  <si>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</si>
  <si>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</si>
  <si>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</si>
  <si>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</si>
  <si>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</si>
  <si>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</si>
  <si>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</si>
  <si>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</si>
  <si>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</si>
  <si>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</si>
  <si>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</si>
  <si>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</si>
  <si>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</si>
  <si>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</si>
  <si>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</si>
  <si>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</si>
  <si>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</si>
  <si>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</si>
  <si>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</si>
  <si>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</si>
  <si>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</si>
  <si>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</si>
  <si>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</si>
  <si>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</si>
  <si>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</si>
  <si>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</si>
  <si>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</si>
  <si>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</si>
  <si>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</si>
  <si>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</si>
  <si>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</si>
  <si>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</si>
  <si>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</si>
  <si>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</si>
  <si>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</si>
  <si>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</si>
  <si>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</si>
  <si>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</si>
  <si>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</si>
  <si>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</si>
  <si>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</si>
  <si>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</si>
  <si>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</si>
  <si>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</si>
  <si>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</si>
  <si>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</si>
  <si>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</si>
  <si>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</si>
  <si>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</si>
  <si>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</si>
  <si>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</si>
  <si>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</si>
  <si>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</si>
  <si>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</si>
  <si>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</si>
  <si>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</si>
  <si>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</si>
  <si>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</si>
  <si>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</si>
  <si>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</si>
  <si>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</si>
  <si>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</si>
  <si>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</si>
  <si>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</si>
  <si>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</si>
  <si>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</si>
  <si>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</si>
  <si>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</si>
  <si>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</si>
  <si>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</si>
  <si>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</si>
  <si>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</si>
  <si>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</si>
  <si>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</si>
  <si>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</si>
  <si>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</si>
  <si>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</si>
  <si>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</si>
  <si>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</si>
  <si>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</si>
  <si>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</si>
  <si>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</si>
  <si>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</si>
  <si>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</si>
  <si>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</si>
  <si>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</si>
  <si>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</si>
  <si>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</si>
  <si>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</si>
  <si>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</si>
  <si>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</si>
  <si>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</si>
  <si>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</si>
  <si>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</si>
  <si>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</si>
  <si>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</si>
  <si>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</si>
  <si>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</si>
  <si>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</si>
  <si>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</si>
  <si>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</si>
  <si>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</si>
  <si>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</si>
  <si>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</si>
  <si>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</si>
  <si>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</si>
  <si>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</si>
  <si>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</si>
  <si>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</si>
  <si>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</si>
  <si>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</si>
  <si>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</si>
  <si>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</si>
  <si>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</si>
  <si>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</si>
  <si>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</si>
  <si>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</si>
  <si>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</si>
  <si>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</si>
  <si>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</si>
  <si>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</si>
  <si>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</si>
  <si>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</si>
  <si>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</si>
  <si>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</si>
  <si>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</si>
  <si>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</si>
  <si>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</si>
  <si>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</si>
  <si>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</si>
  <si>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</si>
  <si>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</si>
  <si>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</si>
  <si>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</si>
  <si>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</si>
  <si>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</si>
  <si>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</si>
  <si>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</si>
  <si>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</si>
  <si>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</si>
  <si>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</si>
  <si>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</si>
  <si>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</si>
  <si>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</si>
  <si>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</si>
  <si>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</si>
  <si>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</si>
  <si>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</si>
  <si>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</si>
  <si>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</si>
  <si>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</si>
  <si>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</si>
  <si>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</si>
  <si>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</si>
  <si>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</si>
  <si>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</si>
  <si>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</si>
  <si>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</si>
  <si>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</si>
  <si>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</si>
  <si>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</si>
  <si>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</si>
  <si>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</si>
  <si>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</si>
  <si>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</si>
  <si>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</si>
  <si>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</si>
  <si>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</si>
  <si>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</si>
  <si>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</si>
  <si>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</si>
  <si>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</si>
  <si>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</si>
  <si>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</si>
  <si>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</si>
  <si>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</si>
  <si>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</si>
  <si>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</si>
  <si>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</si>
  <si>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</si>
  <si>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</si>
  <si>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</si>
  <si>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</si>
  <si>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</si>
  <si>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</si>
  <si>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</si>
  <si>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</si>
  <si>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</si>
  <si>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</si>
  <si>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</si>
  <si>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</si>
  <si>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</si>
  <si>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</si>
  <si>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</si>
  <si>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</si>
  <si>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</si>
  <si>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</si>
  <si>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</si>
  <si>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</si>
  <si>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</si>
  <si>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</si>
  <si>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</si>
  <si>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</si>
  <si>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</si>
  <si>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</si>
  <si>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</si>
  <si>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</si>
  <si>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</si>
  <si>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</si>
  <si>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</si>
  <si>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</si>
  <si>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</si>
  <si>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</si>
  <si>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</si>
  <si>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</si>
  <si>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</si>
  <si>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</si>
  <si>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</si>
  <si>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</si>
  <si>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</si>
  <si>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</si>
  <si>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</si>
  <si>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</si>
  <si>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</si>
  <si>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</si>
  <si>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</si>
  <si>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</si>
  <si>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</si>
  <si>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</si>
  <si>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</si>
  <si>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</si>
  <si>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</si>
  <si>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</si>
  <si>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</si>
  <si>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</si>
  <si>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</si>
  <si>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</si>
  <si>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</si>
  <si>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</si>
  <si>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</si>
  <si>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</si>
  <si>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</si>
  <si>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</si>
  <si>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</si>
  <si>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</si>
  <si>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</si>
  <si>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</si>
  <si>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</si>
  <si>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</si>
  <si>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</si>
  <si>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</si>
  <si>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</si>
  <si>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</si>
  <si>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</si>
  <si>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</si>
  <si>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</si>
  <si>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</si>
  <si>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</si>
  <si>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</si>
  <si>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</si>
  <si>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</si>
  <si>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</si>
  <si>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</si>
  <si>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</si>
  <si>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</si>
  <si>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</si>
  <si>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</si>
  <si>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</si>
  <si>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</si>
  <si>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</si>
  <si>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</si>
  <si>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</si>
  <si>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</si>
  <si>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</si>
  <si>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</si>
  <si>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</si>
  <si>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</si>
  <si>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</si>
  <si>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</si>
  <si>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</si>
  <si>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</si>
  <si>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</si>
  <si>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</si>
  <si>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</si>
  <si>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</si>
  <si>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</si>
  <si>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</si>
  <si>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</si>
  <si>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</si>
  <si>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</si>
  <si>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</si>
  <si>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</si>
  <si>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</si>
  <si>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</si>
  <si>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</si>
  <si>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</si>
  <si>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</si>
  <si>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</si>
  <si>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</si>
  <si>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</si>
  <si>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</si>
  <si>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</si>
  <si>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</si>
  <si>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</si>
  <si>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</si>
  <si>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</si>
  <si>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</si>
  <si>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</si>
  <si>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</si>
  <si>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</si>
  <si>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</si>
  <si>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</si>
  <si>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</si>
  <si>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</si>
  <si>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</si>
  <si>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</si>
  <si>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</si>
  <si>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</si>
  <si>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</si>
  <si>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</si>
  <si>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</si>
  <si>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</si>
  <si>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</si>
  <si>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</si>
  <si>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</si>
  <si>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</si>
  <si>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</si>
  <si>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</si>
  <si>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</si>
  <si>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</si>
  <si>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</si>
  <si>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</si>
  <si>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</si>
  <si>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</si>
  <si>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</si>
  <si>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</si>
  <si>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</si>
  <si>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</si>
  <si>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</si>
  <si>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</si>
  <si>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</si>
  <si>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</si>
  <si>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</si>
  <si>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</si>
  <si>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</si>
  <si>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</si>
  <si>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</si>
  <si>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</si>
  <si>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</si>
  <si>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</si>
  <si>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</si>
  <si>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</si>
  <si>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</si>
  <si>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</si>
  <si>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</si>
  <si>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</si>
  <si>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</si>
  <si>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</si>
  <si>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</si>
  <si>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</si>
  <si>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</si>
  <si>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</si>
  <si>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</si>
  <si>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</si>
  <si>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</si>
  <si>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</si>
  <si>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</si>
  <si>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</si>
  <si>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</si>
  <si>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</si>
  <si>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</si>
  <si>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</si>
  <si>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</si>
  <si>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</si>
  <si>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</si>
  <si>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</si>
  <si>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</si>
  <si>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</si>
  <si>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</si>
  <si>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</si>
  <si>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</si>
  <si>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</si>
  <si>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</si>
  <si>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</si>
  <si>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</si>
  <si>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</si>
  <si>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</si>
  <si>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</si>
  <si>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</si>
  <si>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</si>
  <si>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</si>
  <si>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</si>
  <si>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</si>
  <si>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</si>
  <si>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</si>
  <si>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</si>
  <si>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</si>
  <si>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</si>
  <si>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</si>
  <si>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</si>
  <si>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</si>
  <si>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</si>
  <si>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</si>
  <si>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</si>
  <si>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</si>
  <si>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</si>
  <si>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</si>
  <si>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</si>
  <si>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</si>
  <si>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</si>
  <si>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</si>
  <si>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</si>
  <si>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</si>
  <si>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</si>
  <si>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</si>
  <si>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</si>
  <si>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</si>
  <si>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</si>
  <si>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</si>
  <si>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</si>
  <si>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</si>
  <si>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</si>
  <si>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</si>
  <si>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</si>
  <si>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</si>
  <si>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</si>
  <si>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</si>
  <si>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</si>
  <si>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</si>
  <si>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</si>
  <si>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</si>
  <si>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</si>
  <si>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</si>
  <si>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</si>
  <si>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</si>
  <si>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</si>
  <si>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</si>
  <si>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</si>
  <si>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</si>
  <si>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</si>
  <si>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</si>
  <si>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</si>
  <si>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</si>
  <si>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</si>
  <si>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</si>
  <si>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</si>
  <si>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</si>
  <si>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</si>
  <si>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</si>
  <si>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</si>
  <si>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</si>
  <si>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</si>
  <si>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</si>
  <si>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</si>
  <si>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</si>
  <si>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</si>
  <si>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</si>
  <si>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</si>
  <si>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</si>
  <si>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</si>
  <si>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</si>
  <si>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</si>
  <si>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</si>
  <si>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</si>
  <si>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</si>
  <si>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</si>
  <si>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</si>
  <si>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</si>
  <si>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</si>
  <si>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</si>
  <si>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</si>
  <si>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</si>
  <si>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</si>
  <si>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</si>
  <si>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</si>
  <si>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</si>
  <si>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</si>
  <si>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</si>
  <si>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</si>
  <si>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</si>
  <si>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</si>
  <si>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</si>
  <si>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</si>
  <si>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</si>
  <si>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</si>
  <si>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</si>
  <si>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</si>
  <si>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</si>
  <si>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</si>
  <si>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</si>
  <si>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</si>
  <si>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</si>
  <si>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</si>
  <si>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</si>
  <si>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</si>
  <si>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</si>
  <si>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</si>
  <si>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</si>
  <si>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</si>
  <si>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</si>
  <si>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</si>
  <si>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</si>
  <si>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</si>
  <si>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</si>
  <si>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</si>
  <si>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</si>
  <si>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</si>
  <si>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</si>
  <si>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</si>
  <si>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</si>
  <si>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</si>
  <si>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</si>
  <si>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</si>
  <si>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</si>
  <si>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</si>
  <si>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</si>
  <si>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</si>
  <si>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</si>
  <si>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</si>
  <si>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</si>
  <si>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</si>
  <si>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</si>
  <si>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</si>
  <si>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</si>
  <si>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</si>
  <si>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</si>
  <si>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</si>
  <si>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</si>
  <si>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</si>
  <si>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</si>
  <si>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</si>
  <si>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</si>
  <si>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</si>
  <si>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</si>
  <si>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</si>
  <si>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</si>
  <si>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</si>
  <si>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</si>
  <si>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</si>
  <si>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</si>
  <si>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</si>
  <si>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</si>
  <si>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</si>
  <si>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</si>
  <si>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</si>
  <si>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</si>
  <si>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</si>
  <si>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</si>
  <si>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</si>
  <si>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</si>
  <si>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</si>
  <si>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</si>
  <si>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</si>
  <si>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</si>
  <si>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</si>
  <si>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</si>
  <si>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</si>
  <si>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</si>
  <si>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</si>
  <si>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</si>
  <si>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</si>
  <si>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</si>
  <si>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</si>
  <si>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</si>
  <si>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</si>
  <si>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</si>
  <si>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</si>
  <si>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</si>
  <si>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</si>
  <si>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</si>
  <si>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</si>
  <si>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</si>
  <si>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</si>
  <si>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</si>
  <si>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</si>
  <si>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</si>
  <si>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</si>
  <si>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</si>
  <si>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</si>
  <si>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</si>
  <si>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</si>
  <si>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</si>
  <si>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</si>
  <si>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</si>
  <si>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</si>
  <si>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</si>
  <si>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</si>
  <si>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</si>
  <si>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</si>
  <si>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</si>
  <si>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</si>
  <si>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</si>
  <si>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</si>
  <si>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</si>
  <si>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</si>
  <si>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</si>
  <si>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</si>
  <si>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</si>
  <si>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</si>
  <si>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</si>
  <si>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</si>
  <si>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</si>
  <si>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</si>
  <si>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</si>
  <si>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</si>
  <si>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</si>
  <si>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</si>
  <si>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</si>
  <si>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</si>
  <si>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</si>
  <si>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</si>
  <si>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</si>
  <si>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</si>
  <si>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</si>
  <si>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</si>
  <si>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</si>
  <si>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</si>
  <si>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</si>
  <si>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</si>
  <si>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</si>
  <si>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</si>
  <si>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</si>
  <si>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</si>
  <si>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</si>
  <si>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</si>
  <si>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</si>
  <si>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</si>
  <si>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</si>
  <si>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</si>
  <si>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</si>
  <si>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</si>
  <si>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</si>
  <si>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</si>
  <si>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</si>
  <si>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</si>
  <si>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</si>
  <si>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</si>
  <si>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</si>
  <si>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</si>
  <si>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</si>
  <si>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</si>
  <si>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</si>
  <si>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</si>
  <si>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</si>
  <si>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</si>
  <si>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</si>
  <si>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</si>
  <si>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</si>
  <si>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</si>
  <si>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</si>
  <si>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</si>
  <si>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</si>
  <si>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</si>
  <si>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</si>
  <si>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</si>
  <si>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</si>
  <si>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</si>
  <si>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</si>
  <si>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</si>
  <si>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</si>
  <si>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</si>
  <si>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</si>
  <si>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</si>
  <si>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</si>
  <si>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</si>
  <si>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</si>
  <si>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</si>
  <si>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</si>
  <si>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</si>
  <si>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</si>
  <si>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</si>
  <si>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</si>
  <si>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</si>
  <si>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</si>
  <si>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</si>
  <si>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</si>
  <si>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</si>
  <si>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</si>
  <si>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</si>
  <si>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</si>
  <si>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</si>
  <si>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</si>
  <si>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</si>
  <si>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</si>
  <si>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</si>
  <si>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</si>
  <si>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</si>
  <si>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</si>
  <si>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</si>
  <si>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</si>
  <si>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</si>
  <si>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</si>
  <si>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</si>
  <si>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</si>
  <si>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</si>
  <si>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</si>
  <si>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</si>
  <si>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</si>
  <si>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</si>
  <si>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</si>
  <si>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</si>
  <si>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</si>
  <si>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</si>
  <si>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</si>
  <si>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</si>
  <si>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</si>
  <si>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</si>
  <si>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</si>
  <si>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</si>
  <si>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</si>
  <si>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</si>
  <si>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</si>
  <si>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</si>
  <si>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</si>
  <si>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</si>
  <si>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</si>
  <si>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</si>
  <si>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</si>
  <si>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</si>
  <si>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</si>
  <si>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</si>
  <si>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</si>
  <si>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</si>
  <si>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</si>
  <si>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</si>
  <si>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</si>
  <si>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</si>
  <si>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</si>
  <si>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</si>
  <si>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</si>
  <si>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</si>
  <si>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</si>
  <si>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</si>
  <si>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</si>
  <si>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</si>
  <si>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</si>
  <si>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</si>
  <si>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</si>
  <si>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</si>
  <si>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</si>
  <si>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</si>
  <si>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</si>
  <si>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</si>
  <si>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</si>
  <si>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</si>
  <si>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</si>
  <si>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</si>
  <si>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</si>
  <si>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</si>
  <si>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</si>
  <si>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</si>
  <si>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</si>
  <si>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</si>
  <si>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</si>
  <si>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</si>
  <si>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</si>
  <si>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</si>
  <si>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</si>
  <si>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</si>
  <si>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</si>
  <si>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</si>
  <si>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</si>
  <si>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</si>
  <si>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</si>
  <si>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</si>
  <si>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</si>
  <si>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</si>
  <si>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</si>
  <si>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</si>
  <si>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</si>
  <si>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</si>
  <si>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</si>
  <si>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</si>
  <si>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</si>
  <si>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</si>
  <si>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</si>
  <si>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</si>
  <si>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</si>
  <si>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</si>
  <si>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</si>
  <si>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</si>
  <si>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</si>
  <si>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</si>
  <si>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</si>
  <si>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</si>
  <si>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</si>
  <si>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</si>
  <si>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</si>
  <si>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</si>
  <si>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</si>
  <si>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</si>
  <si>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</si>
  <si>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</si>
  <si>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</si>
  <si>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</si>
  <si>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</si>
  <si>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</si>
  <si>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</si>
  <si>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</si>
  <si>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</si>
  <si>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</si>
  <si>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</si>
  <si>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</si>
  <si>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</si>
  <si>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</si>
  <si>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</si>
  <si>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</si>
  <si>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</si>
  <si>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</si>
  <si>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</si>
  <si>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</si>
  <si>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</si>
  <si>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</si>
  <si>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</si>
  <si>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</si>
  <si>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</si>
  <si>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</si>
  <si>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</si>
  <si>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</si>
  <si>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</si>
  <si>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</si>
  <si>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</si>
  <si>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</si>
  <si>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</si>
  <si>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</si>
  <si>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</si>
  <si>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</si>
  <si>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</si>
  <si>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</si>
  <si>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</si>
  <si>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</si>
  <si>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</si>
  <si>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</si>
  <si>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</si>
  <si>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</si>
  <si>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</si>
  <si>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</si>
  <si>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</si>
  <si>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</si>
  <si>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</si>
  <si>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</si>
  <si>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</si>
  <si>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</si>
  <si>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</si>
  <si>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</si>
  <si>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</si>
  <si>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</si>
  <si>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</si>
  <si>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</si>
  <si>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</si>
  <si>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</si>
  <si>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</si>
  <si>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</si>
  <si>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</si>
  <si>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</si>
  <si>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</si>
  <si>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</si>
  <si>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</si>
  <si>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</si>
  <si>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</si>
  <si>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</si>
  <si>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</si>
  <si>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</si>
  <si>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</si>
  <si>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</si>
  <si>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</si>
  <si>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</si>
  <si>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</si>
  <si>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</si>
  <si>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</si>
  <si>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</si>
  <si>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</si>
  <si>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</si>
  <si>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</si>
  <si>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</si>
  <si>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</si>
  <si>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</si>
  <si>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</si>
  <si>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</si>
  <si>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</si>
  <si>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</si>
  <si>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</si>
  <si>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</si>
  <si>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</si>
  <si>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</si>
  <si>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</si>
  <si>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</si>
  <si>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</si>
  <si>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</si>
  <si>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</si>
  <si>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</si>
  <si>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</si>
  <si>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</si>
  <si>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</si>
  <si>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</si>
  <si>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</si>
  <si>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</si>
  <si>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</si>
  <si>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</si>
  <si>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</si>
  <si>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</si>
  <si>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</si>
  <si>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</si>
  <si>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</si>
  <si>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</si>
  <si>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</si>
  <si>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</si>
  <si>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</si>
  <si>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</si>
  <si>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</si>
  <si>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</si>
  <si>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</si>
  <si>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</si>
  <si>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</si>
  <si>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</si>
  <si>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</si>
  <si>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</si>
  <si>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</si>
  <si>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</si>
  <si>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</si>
  <si>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</si>
  <si>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</si>
  <si>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</si>
  <si>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</si>
  <si>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</si>
  <si>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</si>
  <si>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</si>
  <si>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</si>
  <si>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</si>
  <si>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</si>
  <si>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</si>
  <si>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</si>
  <si>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</si>
  <si>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</si>
  <si>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</si>
  <si>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</si>
  <si>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</si>
  <si>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</si>
  <si>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</si>
  <si>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</si>
  <si>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</si>
  <si>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</si>
  <si>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</si>
  <si>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</si>
  <si>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</si>
  <si>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</si>
  <si>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</si>
  <si>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</si>
  <si>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</si>
  <si>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</si>
  <si>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</si>
  <si>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</si>
  <si>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</si>
  <si>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</si>
  <si>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</si>
  <si>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</si>
  <si>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</si>
  <si>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</si>
  <si>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</si>
  <si>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</si>
  <si>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</si>
  <si>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</si>
  <si>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</si>
  <si>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</si>
  <si>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</si>
  <si>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</si>
  <si>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</si>
  <si>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</si>
  <si>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</si>
  <si>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</si>
  <si>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</si>
  <si>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</si>
  <si>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</si>
  <si>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</si>
  <si>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</si>
  <si>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</si>
  <si>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</si>
  <si>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</si>
  <si>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</si>
  <si>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</si>
  <si>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</si>
  <si>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</si>
  <si>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</si>
  <si>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</si>
  <si>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</si>
  <si>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</si>
  <si>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</si>
  <si>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</si>
  <si>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</si>
  <si>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</si>
  <si>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</si>
  <si>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</si>
  <si>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</si>
  <si>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</si>
  <si>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</si>
  <si>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</si>
  <si>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</si>
  <si>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</si>
  <si>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</si>
  <si>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</si>
  <si>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</si>
  <si>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</si>
  <si>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</si>
  <si>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</si>
  <si>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</si>
  <si>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</si>
  <si>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</si>
  <si>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</si>
  <si>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</si>
  <si>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</si>
  <si>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</si>
  <si>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</si>
  <si>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</si>
  <si>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</si>
  <si>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</si>
  <si>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</si>
  <si>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</si>
  <si>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</si>
  <si>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</si>
  <si>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</si>
  <si>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</si>
  <si>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</si>
  <si>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</si>
  <si>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</si>
  <si>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</si>
  <si>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</si>
  <si>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</si>
  <si>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</si>
  <si>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</si>
  <si>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</si>
  <si>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</si>
  <si>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</si>
  <si>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</si>
  <si>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</si>
  <si>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</si>
  <si>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</si>
  <si>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</si>
  <si>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</si>
  <si>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</si>
  <si>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</si>
  <si>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</si>
  <si>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</si>
  <si>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</si>
  <si>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</si>
  <si>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</si>
  <si>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</si>
  <si>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</si>
  <si>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</si>
  <si>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</si>
  <si>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</si>
  <si>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</si>
  <si>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</si>
  <si>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</si>
  <si>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</si>
  <si>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</si>
  <si>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</si>
  <si>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</si>
  <si>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</si>
  <si>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</si>
  <si>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</si>
  <si>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</si>
  <si>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</si>
  <si>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</si>
  <si>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</si>
  <si>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</si>
  <si>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</si>
  <si>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</si>
  <si>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</si>
  <si>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</si>
  <si>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</si>
  <si>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</si>
  <si>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</si>
  <si>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</si>
  <si>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</si>
  <si>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</si>
  <si>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</si>
  <si>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</si>
  <si>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</si>
  <si>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</si>
  <si>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</si>
  <si>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</si>
  <si>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</si>
  <si>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</si>
  <si>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</si>
  <si>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</si>
  <si>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</si>
  <si>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</si>
  <si>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</si>
  <si>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</si>
  <si>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</si>
  <si>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</si>
  <si>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</si>
  <si>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</si>
  <si>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</si>
  <si>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</si>
  <si>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</si>
  <si>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</si>
  <si>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</si>
  <si>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</si>
  <si>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</si>
  <si>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</si>
  <si>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</si>
  <si>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</si>
  <si>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</si>
  <si>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</si>
  <si>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</si>
  <si>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</si>
  <si>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</si>
  <si>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</si>
  <si>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</si>
  <si>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</si>
  <si>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</si>
  <si>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</si>
  <si>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</si>
  <si>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</si>
  <si>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</si>
  <si>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</si>
  <si>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</si>
  <si>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</si>
  <si>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</si>
  <si>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</si>
  <si>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</si>
  <si>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</si>
  <si>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</si>
  <si>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</si>
  <si>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</si>
  <si>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</si>
  <si>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</si>
  <si>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</si>
  <si>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</si>
  <si>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</si>
  <si>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</si>
  <si>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</si>
  <si>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</si>
  <si>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</si>
  <si>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</si>
  <si>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</si>
  <si>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</si>
  <si>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</si>
  <si>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</si>
  <si>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</si>
  <si>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</si>
  <si>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</si>
  <si>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</si>
  <si>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</si>
  <si>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</si>
  <si>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</si>
  <si>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</si>
  <si>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</si>
  <si>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</si>
  <si>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</si>
  <si>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</si>
  <si>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</si>
  <si>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</si>
  <si>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</si>
  <si>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</si>
  <si>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</si>
  <si>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</si>
  <si>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</si>
  <si>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</si>
  <si>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</si>
  <si>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</si>
  <si>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</si>
  <si>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</si>
  <si>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</si>
  <si>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</si>
  <si>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</si>
  <si>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</si>
  <si>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</si>
  <si>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</si>
  <si>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</si>
  <si>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</si>
  <si>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</si>
  <si>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</si>
  <si>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</si>
  <si>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</si>
  <si>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</si>
  <si>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</si>
  <si>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</si>
  <si>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</si>
  <si>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</si>
  <si>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</si>
  <si>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</si>
  <si>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</si>
  <si>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</si>
  <si>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</si>
  <si>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</si>
  <si>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</si>
  <si>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</si>
  <si>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</si>
  <si>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</si>
  <si>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</si>
  <si>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</si>
  <si>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</si>
  <si>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</si>
  <si>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</si>
  <si>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</si>
  <si>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</si>
  <si>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</si>
  <si>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</si>
  <si>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</si>
  <si>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</si>
  <si>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</si>
  <si>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</si>
  <si>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</si>
  <si>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</si>
  <si>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</si>
  <si>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</si>
  <si>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</si>
  <si>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</si>
  <si>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</si>
  <si>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</si>
  <si>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</si>
  <si>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</si>
  <si>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</si>
  <si>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</si>
  <si>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</si>
  <si>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</si>
  <si>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</si>
  <si>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</si>
  <si>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</si>
  <si>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</si>
  <si>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</si>
  <si>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</si>
  <si>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</si>
  <si>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</si>
  <si>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</si>
  <si>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</si>
  <si>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</si>
  <si>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</si>
  <si>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</si>
  <si>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</si>
  <si>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</si>
  <si>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</si>
  <si>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</si>
  <si>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</si>
  <si>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</si>
  <si>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</si>
  <si>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</si>
  <si>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</si>
  <si>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</si>
  <si>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</si>
  <si>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</si>
  <si>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</si>
  <si>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</si>
  <si>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</si>
  <si>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</si>
  <si>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</si>
  <si>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</si>
  <si>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</si>
  <si>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</si>
  <si>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</si>
  <si>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</si>
  <si>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</si>
  <si>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</si>
  <si>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</si>
  <si>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</si>
  <si>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</si>
  <si>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</si>
  <si>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</si>
  <si>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</si>
  <si>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</si>
  <si>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</si>
  <si>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</si>
  <si>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</si>
  <si>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</si>
  <si>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</si>
  <si>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</si>
  <si>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</si>
  <si>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</si>
  <si>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</si>
  <si>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</si>
  <si>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</si>
  <si>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</si>
  <si>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</si>
  <si>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</si>
  <si>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</si>
  <si>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</si>
  <si>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</si>
  <si>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</si>
  <si>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</si>
  <si>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</si>
  <si>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</si>
  <si>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</si>
  <si>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</si>
  <si>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</si>
  <si>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</si>
  <si>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</si>
  <si>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</si>
  <si>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</si>
  <si>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</si>
  <si>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</si>
  <si>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</si>
  <si>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</si>
  <si>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</si>
  <si>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</si>
  <si>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</si>
  <si>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</si>
  <si>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</si>
  <si>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</si>
  <si>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</si>
  <si>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</si>
  <si>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</si>
  <si>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</si>
  <si>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</si>
  <si>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</si>
  <si>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</si>
  <si>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</si>
  <si>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</si>
  <si>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</si>
  <si>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</si>
  <si>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</si>
  <si>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</si>
  <si>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</si>
  <si>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</si>
  <si>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</si>
  <si>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</si>
  <si>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</si>
  <si>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</si>
  <si>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</si>
  <si>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</si>
  <si>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</si>
  <si>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</si>
  <si>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</si>
  <si>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</si>
  <si>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</si>
  <si>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</si>
  <si>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</si>
  <si>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</si>
  <si>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</si>
  <si>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</si>
  <si>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</si>
  <si>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</si>
  <si>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</si>
  <si>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</si>
  <si>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</si>
  <si>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</si>
  <si>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</si>
  <si>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</si>
  <si>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</si>
  <si>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</si>
  <si>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</si>
  <si>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</si>
  <si>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</si>
  <si>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</si>
  <si>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</si>
  <si>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</si>
  <si>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</si>
  <si>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</si>
  <si>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</si>
  <si>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</si>
  <si>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</si>
  <si>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</si>
  <si>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</si>
  <si>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</si>
  <si>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</si>
  <si>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</si>
  <si>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</si>
  <si>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</si>
  <si>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</si>
  <si>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</si>
  <si>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</si>
  <si>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</si>
  <si>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</si>
  <si>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</si>
  <si>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</si>
  <si>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</si>
  <si>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</si>
  <si>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</si>
  <si>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</si>
  <si>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</si>
  <si>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</si>
  <si>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</si>
  <si>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</si>
  <si>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</si>
  <si>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</si>
  <si>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</si>
  <si>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</si>
  <si>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</si>
  <si>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</si>
  <si>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</si>
  <si>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</si>
  <si>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</si>
  <si>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</si>
  <si>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</si>
  <si>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</si>
  <si>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</si>
  <si>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</si>
  <si>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</si>
  <si>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</si>
  <si>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</si>
  <si>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</si>
  <si>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</si>
  <si>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</si>
  <si>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</si>
  <si>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</si>
  <si>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</si>
  <si>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</si>
  <si>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</si>
  <si>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</si>
  <si>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</si>
  <si>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</si>
  <si>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</si>
  <si>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</si>
  <si>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</si>
  <si>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</si>
  <si>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</si>
  <si>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</si>
  <si>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</si>
  <si>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</si>
  <si>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</si>
  <si>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</si>
  <si>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</si>
  <si>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</si>
  <si>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</si>
  <si>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</si>
  <si>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</si>
  <si>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</si>
  <si>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</si>
  <si>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</si>
  <si>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</si>
  <si>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</si>
  <si>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</si>
  <si>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</si>
  <si>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</si>
  <si>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</si>
  <si>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</si>
  <si>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</si>
  <si>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</si>
  <si>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</si>
  <si>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</si>
  <si>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</si>
  <si>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</si>
  <si>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</si>
  <si>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</si>
  <si>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</si>
  <si>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</si>
  <si>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</si>
  <si>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</si>
  <si>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</si>
  <si>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</si>
  <si>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</si>
  <si>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</si>
  <si>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</si>
  <si>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</si>
  <si>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</si>
  <si>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</si>
  <si>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</si>
  <si>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</si>
  <si>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</si>
  <si>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</si>
  <si>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</si>
  <si>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</si>
  <si>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</si>
  <si>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</si>
  <si>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</si>
  <si>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</si>
  <si>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</si>
  <si>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</si>
  <si>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</si>
  <si>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</si>
  <si>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</si>
  <si>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</si>
  <si>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</si>
  <si>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</si>
  <si>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</si>
  <si>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</si>
  <si>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</si>
  <si>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</si>
  <si>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</si>
  <si>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</si>
  <si>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</si>
  <si>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</si>
  <si>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</si>
  <si>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</si>
  <si>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</si>
  <si>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</si>
  <si>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</si>
  <si>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</si>
  <si>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</si>
  <si>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</si>
  <si>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</si>
  <si>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</si>
  <si>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</si>
  <si>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</si>
  <si>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</si>
  <si>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</si>
  <si>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</si>
  <si>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</si>
  <si>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</si>
  <si>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</si>
  <si>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</si>
  <si>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</si>
  <si>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</si>
  <si>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</si>
  <si>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</si>
  <si>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</si>
  <si>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</si>
  <si>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</si>
  <si>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</si>
  <si>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</si>
  <si>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</si>
  <si>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</si>
  <si>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</si>
  <si>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</si>
  <si>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</si>
  <si>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</si>
  <si>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</si>
  <si>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</si>
  <si>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</si>
  <si>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</si>
  <si>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</si>
  <si>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</si>
  <si>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</si>
  <si>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</si>
  <si>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</si>
  <si>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</si>
  <si>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</si>
  <si>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</si>
  <si>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</si>
  <si>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</si>
  <si>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</si>
  <si>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</si>
  <si>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</si>
  <si>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</si>
  <si>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</si>
  <si>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</si>
  <si>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</si>
  <si>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</si>
  <si>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</si>
  <si>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</si>
  <si>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</si>
  <si>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</si>
  <si>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</si>
  <si>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</si>
  <si>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</si>
  <si>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</si>
  <si>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</si>
  <si>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</si>
  <si>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</si>
  <si>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</si>
  <si>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</si>
  <si>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</si>
  <si>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</si>
  <si>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</si>
  <si>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</si>
  <si>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</si>
  <si>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</si>
  <si>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</si>
  <si>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</si>
  <si>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</si>
  <si>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</si>
  <si>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</si>
  <si>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</si>
  <si>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</si>
  <si>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</si>
  <si>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</si>
  <si>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</si>
  <si>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</si>
  <si>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</si>
  <si>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</si>
  <si>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</si>
  <si>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</si>
  <si>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</si>
  <si>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</si>
  <si>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</si>
  <si>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</si>
  <si>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</si>
  <si>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</si>
  <si>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</si>
  <si>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</si>
  <si>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</si>
  <si>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</si>
  <si>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</si>
  <si>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</si>
  <si>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</si>
  <si>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</si>
  <si>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</si>
  <si>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</si>
  <si>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</si>
  <si>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</si>
  <si>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</si>
  <si>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</si>
  <si>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</si>
  <si>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</si>
  <si>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</si>
  <si>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</si>
  <si>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</si>
  <si>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</si>
  <si>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</si>
  <si>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</si>
  <si>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</si>
  <si>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</si>
  <si>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</si>
  <si>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</si>
  <si>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</si>
  <si>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</si>
  <si>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</si>
  <si>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</si>
  <si>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</si>
  <si>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</si>
  <si>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</si>
  <si>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</si>
  <si>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</si>
  <si>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</si>
  <si>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</si>
  <si>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</si>
  <si>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</si>
  <si>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</si>
  <si>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</si>
  <si>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</si>
  <si>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</si>
  <si>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</si>
  <si>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</si>
  <si>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</si>
  <si>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</si>
  <si>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</si>
  <si>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</si>
  <si>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</si>
  <si>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</si>
  <si>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</si>
  <si>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</si>
  <si>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</si>
  <si>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</si>
  <si>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</si>
  <si>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</si>
  <si>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</si>
  <si>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</si>
  <si>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</si>
  <si>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</si>
  <si>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</si>
  <si>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</si>
  <si>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</si>
  <si>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</si>
  <si>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</si>
  <si>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</si>
  <si>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</si>
  <si>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</si>
  <si>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</si>
  <si>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</si>
  <si>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</si>
  <si>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</si>
  <si>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</si>
  <si>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</si>
  <si>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</si>
  <si>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</si>
  <si>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</si>
  <si>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</si>
  <si>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</si>
  <si>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</si>
  <si>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</si>
  <si>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</si>
  <si>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</si>
  <si>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</si>
  <si>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</si>
  <si>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</si>
  <si>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</si>
  <si>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</si>
  <si>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</si>
  <si>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</si>
  <si>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</si>
  <si>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</si>
  <si>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</si>
  <si>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</si>
  <si>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</si>
  <si>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</si>
  <si>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</si>
  <si>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</si>
  <si>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</si>
  <si>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</si>
  <si>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</si>
  <si>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</si>
  <si>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</si>
  <si>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</si>
  <si>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</si>
  <si>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</si>
  <si>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</si>
  <si>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</si>
  <si>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</si>
  <si>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</si>
  <si>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</si>
  <si>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</si>
  <si>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</si>
  <si>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</si>
  <si>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</si>
  <si>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</si>
  <si>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</si>
  <si>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</si>
  <si>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</si>
  <si>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</si>
  <si>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</si>
  <si>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</si>
  <si>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</si>
  <si>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</si>
  <si>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</si>
  <si>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</si>
  <si>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</si>
  <si>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</si>
  <si>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</si>
  <si>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</si>
  <si>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</si>
  <si>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</si>
  <si>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</si>
  <si>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</si>
  <si>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</si>
  <si>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</si>
  <si>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</si>
  <si>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</si>
  <si>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</si>
  <si>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</si>
  <si>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</si>
  <si>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</si>
  <si>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</si>
  <si>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</si>
  <si>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</si>
  <si>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</si>
  <si>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</si>
  <si>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</si>
  <si>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</si>
  <si>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</si>
  <si>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</si>
  <si>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</si>
  <si>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</si>
  <si>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</si>
  <si>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</si>
  <si>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</si>
  <si>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</si>
  <si>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</si>
  <si>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</si>
  <si>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</si>
  <si>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</si>
  <si>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</si>
  <si>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</si>
  <si>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</si>
  <si>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</si>
  <si>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</si>
  <si>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</si>
  <si>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</si>
  <si>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</si>
  <si>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</si>
  <si>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</si>
  <si>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</si>
  <si>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</si>
  <si>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</si>
  <si>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</si>
  <si>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</si>
  <si>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</si>
  <si>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</si>
  <si>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</si>
  <si>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</si>
  <si>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</si>
  <si>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</si>
  <si>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</si>
  <si>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</si>
  <si>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</si>
  <si>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</si>
  <si>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</si>
  <si>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</si>
  <si>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</si>
  <si>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</si>
  <si>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</si>
  <si>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</si>
  <si>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</si>
  <si>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</si>
  <si>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</si>
  <si>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</si>
  <si>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</si>
  <si>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</si>
  <si>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</si>
  <si>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</si>
  <si>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</si>
  <si>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</si>
  <si>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</si>
  <si>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</si>
  <si>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</si>
  <si>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</si>
  <si>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</si>
  <si>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</si>
  <si>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</si>
  <si>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</si>
  <si>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</si>
  <si>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</si>
  <si>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</si>
  <si>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</si>
  <si>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</si>
  <si>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</si>
  <si>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</si>
  <si>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</si>
  <si>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</si>
  <si>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</si>
  <si>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</si>
  <si>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</si>
  <si>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</si>
  <si>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</si>
  <si>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</si>
  <si>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</si>
  <si>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</si>
  <si>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</si>
  <si>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</si>
  <si>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</si>
  <si>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</si>
  <si>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</si>
  <si>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</si>
  <si>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</si>
  <si>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</si>
  <si>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</si>
  <si>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</si>
  <si>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</si>
  <si>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</si>
  <si>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</si>
  <si>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</si>
  <si>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</si>
  <si>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</si>
  <si>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</si>
  <si>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</si>
  <si>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</si>
  <si>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</si>
  <si>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</si>
  <si>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</si>
  <si>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</si>
  <si>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</si>
  <si>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</si>
  <si>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</si>
  <si>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</si>
  <si>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</si>
  <si>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</si>
  <si>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</si>
  <si>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</si>
  <si>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</si>
  <si>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</si>
  <si>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</si>
  <si>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</si>
  <si>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</si>
  <si>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</si>
  <si>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</si>
  <si>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</si>
  <si>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</si>
  <si>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</si>
  <si>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</si>
  <si>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</si>
  <si>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</si>
  <si>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</si>
  <si>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</si>
  <si>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</si>
  <si>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</si>
  <si>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</si>
  <si>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</si>
  <si>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</si>
  <si>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</si>
  <si>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</si>
  <si>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</si>
  <si>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</si>
  <si>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</si>
  <si>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</si>
  <si>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</si>
  <si>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</si>
  <si>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</si>
  <si>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</si>
  <si>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</si>
  <si>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</si>
  <si>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</si>
  <si>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</si>
  <si>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</si>
  <si>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</si>
  <si>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</si>
  <si>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</si>
  <si>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</si>
  <si>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</si>
  <si>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</si>
  <si>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</si>
  <si>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</si>
  <si>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</si>
  <si>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</si>
  <si>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</si>
  <si>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</si>
  <si>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</si>
  <si>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</si>
  <si>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</si>
  <si>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</si>
  <si>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</si>
  <si>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</si>
  <si>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</si>
  <si>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</si>
  <si>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</si>
  <si>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</si>
  <si>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</si>
  <si>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</si>
  <si>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</si>
  <si>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</si>
  <si>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</si>
  <si>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</si>
  <si>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</si>
  <si>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</si>
  <si>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</si>
  <si>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</si>
  <si>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</si>
  <si>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</si>
  <si>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</si>
  <si>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</si>
  <si>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</si>
  <si>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</si>
  <si>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</si>
  <si>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</si>
  <si>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</si>
  <si>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</si>
  <si>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</si>
  <si>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</si>
  <si>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</si>
  <si>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</si>
  <si>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</si>
  <si>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</si>
  <si>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</si>
  <si>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</si>
  <si>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</si>
  <si>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</si>
  <si>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</si>
  <si>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</si>
  <si>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</si>
  <si>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</si>
  <si>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</si>
  <si>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</si>
  <si>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</si>
  <si>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</si>
  <si>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</si>
  <si>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</si>
  <si>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</si>
  <si>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</si>
  <si>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</si>
  <si>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</si>
  <si>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</si>
  <si>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</si>
  <si>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</si>
  <si>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</si>
  <si>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</si>
  <si>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</si>
  <si>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</si>
  <si>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</si>
  <si>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</si>
  <si>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</si>
  <si>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</si>
  <si>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</si>
  <si>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</si>
  <si>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</si>
  <si>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</si>
  <si>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</si>
  <si>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</si>
  <si>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</si>
  <si>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</si>
  <si>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</si>
  <si>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</si>
  <si>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</si>
  <si>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</si>
  <si>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</si>
  <si>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</si>
  <si>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</si>
  <si>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</si>
  <si>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</si>
  <si>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</si>
  <si>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</si>
  <si>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</si>
  <si>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</si>
  <si>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</si>
  <si>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</si>
  <si>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</si>
  <si>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</si>
  <si>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</si>
  <si>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</si>
  <si>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</si>
  <si>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</si>
  <si>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</si>
  <si>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</si>
  <si>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</si>
  <si>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</si>
  <si>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</si>
  <si>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</si>
  <si>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</si>
  <si>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</si>
  <si>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</si>
  <si>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</si>
  <si>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</si>
  <si>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</si>
  <si>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</si>
  <si>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</si>
  <si>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</si>
  <si>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</si>
  <si>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</si>
  <si>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</si>
  <si>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</si>
  <si>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</si>
  <si>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</si>
  <si>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</si>
  <si>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</si>
  <si>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</si>
  <si>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</si>
  <si>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</si>
  <si>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</si>
  <si>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</si>
  <si>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</si>
  <si>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</si>
  <si>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</si>
  <si>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</si>
  <si>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</si>
  <si>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</si>
  <si>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</si>
  <si>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</si>
  <si>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</si>
  <si>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</si>
  <si>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</si>
  <si>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</si>
  <si>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</si>
  <si>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</si>
  <si>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</si>
  <si>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</si>
  <si>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</si>
  <si>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</si>
  <si>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</si>
  <si>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</si>
  <si>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</si>
  <si>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</si>
  <si>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</si>
  <si>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</si>
  <si>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</si>
  <si>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</si>
  <si>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</si>
  <si>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</si>
  <si>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</si>
  <si>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</si>
  <si>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</si>
  <si>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</si>
  <si>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</si>
  <si>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</si>
  <si>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</si>
  <si>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</si>
  <si>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</si>
  <si>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</si>
  <si>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</si>
  <si>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</si>
  <si>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</si>
  <si>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</si>
  <si>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</si>
  <si>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</si>
  <si>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</si>
  <si>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</si>
  <si>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</si>
  <si>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</si>
  <si>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</si>
  <si>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</si>
  <si>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</si>
  <si>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</si>
  <si>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</si>
  <si>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</si>
  <si>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</si>
  <si>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</si>
  <si>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</si>
  <si>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</si>
  <si>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</si>
  <si>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</si>
  <si>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</si>
  <si>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</si>
  <si>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</si>
  <si>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</si>
  <si>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</si>
  <si>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</si>
  <si>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</si>
  <si>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</si>
  <si>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</si>
  <si>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</si>
  <si>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</si>
  <si>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</si>
  <si>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</si>
  <si>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</si>
  <si>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</si>
  <si>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</si>
  <si>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</si>
  <si>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</si>
  <si>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</si>
  <si>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</si>
  <si>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</si>
  <si>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</si>
  <si>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</si>
  <si>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</si>
  <si>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</si>
  <si>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</si>
  <si>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</si>
  <si>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</si>
  <si>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</si>
  <si>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</si>
  <si>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</si>
  <si>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</si>
  <si>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</si>
  <si>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</si>
  <si>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</si>
  <si>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</si>
  <si>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</si>
  <si>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</si>
  <si>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</si>
  <si>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</si>
  <si>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</si>
  <si>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</si>
  <si>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</si>
  <si>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</si>
  <si>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</si>
  <si>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</si>
  <si>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</si>
  <si>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</si>
  <si>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</si>
  <si>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</si>
  <si>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</si>
  <si>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</si>
  <si>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</si>
  <si>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</si>
  <si>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</si>
  <si>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</si>
  <si>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</si>
  <si>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</si>
  <si>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</si>
  <si>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</si>
  <si>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</si>
  <si>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</si>
  <si>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</si>
  <si>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</si>
  <si>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</si>
  <si>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</si>
  <si>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</si>
  <si>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</si>
  <si>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</si>
  <si>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</si>
  <si>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</si>
  <si>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</si>
  <si>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</si>
  <si>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</si>
  <si>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</si>
  <si>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</si>
  <si>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</si>
  <si>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</si>
  <si>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</si>
  <si>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</si>
  <si>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</si>
  <si>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</si>
  <si>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</si>
  <si>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</si>
  <si>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</si>
  <si>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</si>
  <si>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</si>
  <si>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</si>
  <si>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</si>
  <si>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</si>
  <si>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</si>
  <si>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</si>
  <si>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</si>
  <si>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</si>
  <si>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</si>
  <si>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</si>
  <si>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</si>
  <si>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</si>
  <si>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</si>
  <si>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</si>
  <si>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</si>
  <si>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</si>
  <si>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</si>
  <si>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</si>
  <si>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</si>
  <si>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</si>
  <si>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</si>
  <si>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</si>
  <si>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</si>
  <si>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</si>
  <si>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</si>
  <si>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</si>
  <si>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</si>
  <si>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</si>
  <si>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</si>
  <si>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</si>
  <si>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</si>
  <si>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</si>
  <si>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</si>
  <si>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</si>
  <si>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</si>
  <si>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</si>
  <si>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</si>
  <si>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</si>
  <si>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</si>
  <si>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</si>
  <si>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</si>
  <si>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</si>
  <si>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</si>
  <si>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</si>
  <si>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</si>
  <si>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</si>
  <si>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</si>
  <si>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</si>
  <si>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</si>
  <si>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</si>
  <si>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</si>
  <si>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</si>
  <si>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</si>
  <si>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</si>
  <si>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</si>
  <si>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</si>
  <si>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</si>
  <si>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</si>
  <si>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</si>
  <si>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</si>
  <si>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</si>
  <si>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</si>
  <si>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</si>
  <si>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</si>
  <si>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</si>
  <si>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</si>
  <si>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</si>
  <si>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</si>
  <si>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</si>
  <si>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</si>
  <si>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</si>
  <si>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</si>
  <si>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</si>
  <si>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</si>
  <si>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</si>
  <si>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</si>
  <si>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</si>
  <si>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</si>
  <si>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</si>
  <si>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</si>
  <si>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</si>
  <si>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</si>
  <si>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</si>
  <si>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</si>
  <si>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</si>
  <si>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</si>
  <si>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</si>
  <si>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</si>
  <si>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</si>
  <si>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</si>
  <si>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</si>
  <si>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</si>
  <si>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</si>
  <si>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</si>
  <si>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</si>
  <si>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</si>
  <si>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</si>
  <si>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</si>
  <si>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</si>
  <si>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</si>
  <si>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</si>
  <si>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</si>
  <si>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</si>
  <si>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</si>
  <si>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</si>
  <si>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</si>
  <si>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</si>
  <si>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</si>
  <si>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</si>
  <si>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</si>
  <si>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</si>
  <si>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</si>
  <si>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</si>
  <si>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</si>
  <si>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</si>
  <si>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</si>
  <si>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</si>
  <si>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</si>
  <si>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</si>
  <si>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</si>
  <si>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</si>
  <si>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</si>
  <si>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</si>
  <si>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</si>
  <si>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</si>
  <si>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</si>
  <si>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</si>
  <si>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</si>
  <si>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</si>
  <si>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</si>
  <si>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</si>
  <si>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</si>
  <si>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</si>
  <si>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</si>
  <si>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</si>
  <si>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</si>
  <si>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</si>
  <si>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</si>
  <si>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</si>
  <si>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</si>
  <si>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</si>
  <si>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</si>
  <si>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</si>
  <si>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</si>
  <si>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</si>
  <si>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</si>
  <si>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</si>
  <si>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</si>
  <si>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</si>
  <si>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</si>
  <si>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</si>
  <si>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</si>
  <si>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</si>
  <si>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</si>
  <si>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</si>
  <si>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</si>
  <si>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</si>
  <si>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</si>
  <si>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</si>
  <si>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</si>
  <si>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</si>
  <si>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</si>
  <si>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</si>
  <si>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</si>
  <si>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</si>
  <si>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</si>
  <si>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</si>
  <si>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</si>
  <si>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</si>
  <si>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</si>
  <si>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</si>
  <si>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</si>
  <si>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</si>
  <si>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</si>
  <si>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</si>
  <si>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</si>
  <si>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</si>
  <si>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</si>
  <si>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</si>
  <si>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</si>
  <si>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</si>
  <si>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</si>
  <si>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</si>
  <si>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</si>
  <si>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</si>
  <si>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</si>
  <si>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</si>
  <si>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</si>
  <si>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</si>
  <si>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</si>
  <si>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</si>
  <si>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</si>
  <si>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</si>
  <si>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</si>
  <si>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</si>
  <si>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</si>
  <si>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</si>
  <si>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</si>
  <si>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</si>
  <si>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</si>
  <si>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</si>
  <si>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</si>
  <si>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</si>
  <si>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</si>
  <si>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</si>
  <si>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</si>
  <si>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</si>
  <si>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</si>
  <si>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</si>
  <si>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</si>
  <si>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</si>
  <si>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</si>
  <si>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</si>
  <si>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</si>
  <si>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</si>
  <si>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</si>
  <si>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</si>
  <si>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</si>
  <si>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</si>
  <si>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</si>
  <si>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</si>
  <si>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</si>
  <si>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</si>
  <si>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</si>
  <si>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</si>
  <si>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</si>
  <si>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</si>
  <si>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</si>
  <si>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</si>
  <si>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</si>
  <si>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</si>
  <si>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</si>
  <si>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</si>
  <si>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</si>
  <si>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</si>
  <si>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</si>
  <si>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</si>
  <si>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</si>
  <si>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</si>
  <si>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</si>
  <si>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</si>
  <si>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</si>
  <si>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</si>
  <si>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</si>
  <si>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</si>
  <si>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</si>
  <si>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</si>
  <si>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</si>
  <si>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</si>
  <si>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</si>
  <si>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</si>
  <si>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</si>
  <si>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</si>
  <si>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</si>
  <si>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</si>
  <si>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</si>
  <si>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</si>
  <si>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</si>
  <si>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</si>
  <si>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</si>
  <si>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</si>
  <si>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</si>
  <si>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</si>
  <si>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</si>
  <si>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</si>
  <si>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</si>
  <si>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</si>
  <si>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</si>
  <si>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</si>
  <si>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</si>
  <si>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</si>
  <si>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</si>
  <si>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</si>
  <si>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</si>
  <si>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</si>
  <si>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</si>
  <si>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</si>
  <si>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</si>
  <si>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</si>
  <si>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</si>
  <si>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</si>
  <si>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</si>
  <si>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</si>
  <si>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</si>
  <si>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</si>
  <si>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</si>
  <si>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</si>
  <si>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</si>
  <si>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</si>
  <si>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</si>
  <si>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</si>
  <si>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</si>
  <si>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</si>
  <si>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</si>
  <si>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</si>
  <si>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</si>
  <si>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</si>
  <si>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</si>
  <si>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</si>
  <si>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</si>
  <si>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</si>
  <si>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</si>
  <si>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</si>
  <si>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</si>
  <si>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</si>
  <si>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</si>
  <si>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</si>
  <si>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</si>
  <si>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</si>
  <si>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</si>
  <si>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</si>
  <si>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</si>
  <si>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</si>
  <si>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</si>
  <si>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</si>
  <si>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</si>
  <si>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</si>
  <si>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</si>
  <si>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</si>
  <si>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</si>
  <si>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</si>
  <si>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</si>
  <si>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</si>
  <si>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</si>
  <si>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</si>
  <si>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</si>
  <si>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</si>
  <si>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</si>
  <si>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</si>
  <si>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</si>
  <si>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</si>
  <si>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</si>
  <si>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</si>
  <si>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</si>
  <si>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</si>
  <si>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</si>
  <si>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</si>
  <si>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</si>
  <si>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</si>
  <si>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</si>
  <si>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</si>
  <si>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</si>
  <si>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</si>
  <si>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</si>
  <si>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</si>
  <si>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</si>
  <si>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</si>
  <si>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</si>
  <si>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</si>
  <si>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</si>
  <si>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</si>
  <si>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</si>
  <si>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</si>
  <si>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</si>
  <si>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</si>
  <si>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</si>
  <si>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</si>
  <si>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</si>
  <si>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</si>
  <si>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</si>
  <si>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</si>
  <si>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</si>
  <si>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</si>
  <si>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</si>
  <si>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</si>
  <si>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</si>
  <si>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</si>
  <si>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</si>
  <si>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</si>
  <si>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</si>
  <si>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</si>
  <si>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</si>
  <si>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</si>
  <si>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</si>
  <si>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</si>
  <si>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</si>
  <si>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</si>
  <si>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</si>
  <si>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</si>
  <si>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</si>
  <si>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</si>
  <si>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</si>
  <si>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</si>
  <si>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</si>
  <si>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</si>
  <si>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</si>
  <si>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</si>
  <si>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</si>
  <si>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</si>
  <si>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</si>
  <si>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</si>
  <si>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</si>
  <si>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</si>
  <si>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</si>
  <si>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</si>
  <si>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</si>
  <si>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</si>
  <si>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</si>
  <si>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</si>
  <si>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</si>
  <si>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</si>
  <si>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</si>
  <si>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</si>
  <si>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</si>
  <si>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</si>
  <si>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</si>
  <si>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</si>
  <si>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</si>
  <si>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</si>
  <si>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</si>
  <si>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</si>
  <si>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</si>
  <si>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</si>
  <si>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</si>
  <si>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</si>
  <si>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</si>
  <si>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</si>
  <si>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</si>
  <si>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</si>
  <si>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</si>
  <si>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</si>
  <si>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</si>
  <si>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</si>
  <si>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</si>
  <si>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</si>
  <si>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</si>
  <si>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</si>
  <si>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</si>
  <si>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</si>
  <si>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</si>
  <si>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</si>
  <si>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</si>
  <si>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</si>
  <si>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</si>
  <si>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</si>
  <si>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</si>
  <si>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</si>
  <si>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</si>
  <si>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</si>
  <si>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</si>
  <si>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</si>
  <si>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</si>
  <si>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</si>
  <si>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</si>
  <si>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</si>
  <si>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</si>
  <si>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</si>
  <si>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</si>
  <si>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</si>
  <si>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</si>
  <si>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</si>
  <si>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</si>
  <si>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</si>
  <si>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</si>
  <si>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</si>
  <si>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</si>
  <si>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</si>
  <si>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</si>
  <si>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</si>
  <si>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</si>
  <si>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</si>
  <si>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</si>
  <si>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</si>
  <si>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</si>
  <si>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</si>
  <si>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</si>
  <si>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</si>
  <si>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</si>
  <si>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</si>
  <si>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</si>
  <si>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</si>
  <si>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</si>
  <si>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</si>
  <si>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</si>
  <si>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</si>
  <si>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</si>
  <si>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</si>
  <si>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</si>
  <si>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</si>
  <si>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</si>
  <si>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</si>
  <si>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</si>
  <si>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</si>
  <si>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</si>
  <si>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</si>
  <si>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</si>
  <si>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</si>
  <si>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</si>
  <si>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</si>
  <si>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</si>
  <si>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</si>
  <si>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</si>
  <si>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</si>
  <si>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</si>
  <si>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</si>
  <si>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</si>
  <si>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</si>
  <si>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</si>
  <si>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</si>
  <si>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</si>
  <si>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</si>
  <si>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</si>
  <si>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</si>
  <si>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</si>
  <si>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</si>
  <si>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</si>
  <si>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</si>
  <si>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</si>
  <si>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</si>
  <si>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</si>
  <si>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</si>
  <si>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</si>
  <si>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</si>
  <si>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</si>
  <si>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</si>
  <si>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</si>
  <si>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</si>
  <si>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</si>
  <si>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</si>
  <si>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</si>
  <si>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</si>
  <si>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</si>
  <si>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</si>
  <si>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</si>
  <si>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</si>
  <si>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</si>
  <si>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</si>
  <si>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</si>
  <si>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</si>
  <si>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</si>
  <si>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</si>
  <si>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</si>
  <si>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</si>
  <si>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</si>
  <si>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</si>
  <si>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</si>
  <si>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</si>
  <si>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</si>
  <si>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</si>
  <si>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</si>
  <si>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</si>
  <si>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</si>
  <si>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</si>
  <si>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</si>
  <si>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</si>
  <si>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</si>
  <si>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</si>
  <si>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</si>
  <si>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</si>
  <si>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</si>
  <si>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</si>
  <si>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</si>
  <si>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</si>
  <si>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</si>
  <si>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</si>
  <si>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</si>
  <si>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</si>
  <si>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</si>
  <si>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</si>
  <si>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</si>
  <si>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</si>
  <si>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</si>
  <si>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</si>
  <si>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</si>
  <si>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</si>
  <si>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</si>
  <si>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</si>
  <si>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</si>
  <si>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</si>
  <si>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</si>
  <si>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</si>
  <si>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</si>
  <si>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</si>
  <si>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</si>
  <si>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</si>
  <si>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</si>
  <si>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</si>
  <si>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</si>
  <si>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</si>
  <si>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</si>
  <si>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</si>
  <si>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</si>
  <si>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</si>
  <si>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</si>
  <si>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</si>
  <si>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</si>
  <si>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</si>
  <si>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</si>
  <si>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</si>
  <si>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</si>
  <si>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</si>
  <si>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</si>
  <si>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</si>
  <si>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</si>
  <si>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</si>
  <si>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</si>
  <si>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</si>
  <si>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</si>
  <si>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</si>
  <si>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</si>
  <si>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</si>
  <si>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</si>
  <si>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</si>
  <si>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</si>
  <si>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</si>
  <si>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</si>
  <si>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</si>
  <si>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</si>
  <si>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</si>
  <si>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</si>
  <si>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</si>
  <si>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</si>
  <si>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</si>
  <si>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</si>
  <si>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</si>
  <si>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</si>
  <si>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</si>
  <si>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</si>
  <si>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</si>
  <si>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</si>
  <si>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</si>
  <si>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</si>
  <si>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</si>
  <si>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</si>
  <si>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</si>
  <si>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</si>
  <si>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</si>
  <si>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</si>
  <si>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</si>
  <si>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</si>
  <si>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</si>
  <si>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</si>
  <si>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</si>
  <si>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</si>
  <si>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</si>
  <si>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</si>
  <si>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</si>
  <si>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</si>
  <si>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</si>
  <si>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</si>
  <si>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</si>
  <si>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</si>
  <si>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</si>
  <si>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</si>
  <si>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</si>
  <si>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</si>
  <si>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</si>
  <si>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</si>
  <si>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</si>
  <si>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</si>
  <si>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</si>
  <si>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</si>
  <si>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</si>
  <si>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</si>
  <si>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</si>
  <si>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</si>
  <si>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</si>
  <si>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</si>
  <si>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</si>
  <si>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</si>
  <si>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</si>
  <si>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</si>
  <si>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</si>
  <si>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</si>
  <si>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</si>
  <si>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</si>
  <si>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</si>
  <si>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</si>
  <si>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</si>
  <si>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</si>
  <si>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</si>
  <si>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</si>
  <si>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</si>
  <si>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</si>
  <si>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</si>
  <si>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</si>
  <si>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</si>
  <si>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</si>
  <si>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</si>
  <si>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</si>
  <si>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</si>
  <si>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</si>
  <si>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</si>
  <si>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</si>
  <si>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</si>
  <si>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</si>
  <si>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</si>
  <si>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</si>
  <si>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</si>
  <si>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</si>
  <si>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</si>
  <si>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</si>
  <si>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</si>
  <si>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</si>
  <si>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</si>
  <si>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</si>
  <si>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</si>
  <si>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</si>
  <si>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</si>
  <si>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</si>
  <si>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</si>
  <si>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</si>
  <si>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</si>
  <si>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</si>
  <si>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</si>
  <si>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</si>
  <si>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</si>
  <si>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</si>
  <si>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</si>
  <si>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</si>
  <si>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</si>
  <si>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</si>
  <si>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</si>
  <si>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</si>
  <si>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</si>
  <si>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</si>
  <si>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</si>
  <si>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</si>
  <si>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</si>
  <si>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</si>
  <si>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</si>
  <si>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</si>
  <si>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</si>
  <si>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</si>
  <si>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</si>
  <si>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</si>
  <si>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</si>
  <si>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</si>
  <si>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</si>
  <si>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</si>
  <si>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</si>
  <si>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</si>
  <si>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</si>
  <si>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</si>
  <si>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</si>
  <si>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</si>
  <si>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</si>
  <si>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</si>
  <si>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</si>
  <si>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</si>
  <si>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</si>
  <si>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</si>
  <si>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</si>
  <si>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</si>
  <si>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</si>
  <si>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</si>
  <si>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</si>
  <si>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</si>
  <si>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</si>
  <si>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</si>
  <si>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</si>
  <si>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</si>
  <si>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</si>
  <si>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</si>
  <si>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</si>
  <si>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</si>
  <si>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</si>
  <si>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</si>
  <si>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</si>
  <si>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</si>
  <si>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</si>
  <si>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</si>
  <si>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</si>
  <si>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</si>
  <si>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</si>
  <si>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</si>
  <si>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</si>
  <si>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</si>
  <si>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</si>
  <si>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</si>
  <si>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</si>
  <si>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</si>
  <si>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</si>
  <si>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</si>
  <si>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</si>
  <si>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</si>
  <si>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</si>
  <si>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</si>
  <si>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</si>
  <si>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</si>
  <si>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</si>
  <si>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</si>
  <si>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</si>
  <si>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</si>
  <si>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</si>
  <si>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</si>
  <si>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</si>
  <si>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</si>
  <si>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</si>
  <si>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</si>
  <si>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</si>
  <si>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</si>
  <si>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</si>
  <si>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</si>
  <si>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</si>
  <si>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</si>
  <si>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</si>
  <si>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</si>
  <si>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</si>
  <si>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</si>
  <si>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</si>
  <si>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</si>
  <si>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</si>
  <si>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</si>
  <si>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</si>
  <si>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</si>
  <si>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</si>
  <si>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</si>
  <si>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</si>
  <si>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</si>
  <si>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</si>
  <si>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</si>
  <si>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</si>
  <si>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</si>
  <si>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</si>
  <si>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</si>
  <si>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</si>
  <si>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</si>
  <si>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</si>
  <si>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</si>
  <si>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</si>
  <si>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</si>
  <si>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</si>
  <si>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</si>
  <si>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</si>
  <si>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</si>
  <si>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</si>
  <si>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</si>
  <si>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</si>
  <si>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</si>
  <si>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</si>
  <si>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</si>
  <si>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</si>
  <si>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</si>
  <si>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</si>
  <si>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</si>
  <si>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</si>
  <si>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</si>
  <si>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</si>
  <si>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</si>
  <si>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</si>
  <si>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</si>
  <si>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</si>
  <si>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</si>
  <si>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</si>
  <si>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</si>
  <si>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</si>
  <si>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</si>
  <si>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</si>
  <si>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</si>
  <si>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</si>
  <si>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</si>
  <si>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</si>
  <si>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</si>
  <si>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</si>
  <si>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</si>
  <si>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</si>
  <si>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</si>
  <si>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</si>
  <si>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</si>
  <si>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</si>
  <si>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</si>
  <si>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</si>
  <si>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</si>
  <si>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</si>
  <si>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</si>
  <si>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</si>
  <si>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</si>
  <si>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</si>
  <si>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</si>
  <si>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</si>
  <si>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</si>
  <si>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</si>
  <si>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</si>
  <si>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</si>
  <si>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</si>
  <si>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</si>
  <si>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</si>
  <si>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</si>
  <si>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</si>
  <si>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</si>
  <si>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</si>
  <si>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</si>
  <si>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</si>
  <si>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</si>
  <si>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</si>
  <si>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</si>
  <si>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</si>
  <si>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</si>
  <si>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</si>
  <si>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</si>
  <si>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</si>
  <si>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</si>
  <si>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</si>
  <si>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</si>
  <si>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</si>
  <si>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</si>
  <si>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</si>
  <si>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</si>
  <si>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</si>
  <si>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</si>
  <si>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</si>
  <si>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</si>
  <si>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</si>
  <si>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</si>
  <si>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</si>
  <si>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</si>
  <si>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</si>
  <si>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</si>
  <si>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</si>
  <si>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</si>
  <si>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</si>
  <si>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</si>
  <si>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</si>
  <si>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</si>
  <si>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</si>
  <si>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</si>
  <si>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</si>
  <si>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</si>
  <si>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</si>
  <si>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</si>
  <si>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</si>
  <si>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</si>
  <si>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</si>
  <si>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</si>
  <si>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</si>
  <si>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</si>
  <si>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</si>
  <si>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</si>
  <si>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</si>
  <si>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</si>
  <si>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</si>
  <si>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</si>
  <si>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</si>
  <si>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</si>
  <si>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</si>
  <si>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</si>
  <si>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</si>
  <si>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</si>
  <si>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</si>
  <si>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</si>
  <si>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</si>
  <si>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</si>
  <si>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</si>
  <si>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</si>
  <si>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</si>
  <si>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</si>
  <si>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</si>
  <si>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</si>
  <si>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</si>
  <si>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</si>
  <si>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</si>
  <si>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</si>
  <si>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</si>
  <si>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</si>
  <si>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</si>
  <si>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</si>
  <si>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</si>
  <si>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</si>
  <si>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</si>
  <si>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</si>
  <si>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</si>
  <si>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</si>
  <si>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</si>
  <si>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</si>
  <si>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</si>
  <si>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</si>
  <si>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</si>
  <si>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</si>
  <si>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</si>
  <si>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</si>
  <si>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</si>
  <si>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</si>
  <si>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</si>
  <si>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</si>
  <si>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</si>
  <si>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</si>
  <si>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</si>
  <si>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</si>
  <si>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</si>
  <si>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</si>
  <si>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</si>
  <si>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</si>
  <si>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</si>
  <si>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</si>
  <si>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</si>
  <si>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</si>
  <si>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</si>
  <si>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</si>
  <si>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</si>
  <si>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</si>
  <si>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</si>
  <si>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</si>
  <si>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</si>
  <si>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</si>
  <si>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</si>
  <si>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</si>
  <si>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</si>
  <si>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</si>
  <si>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</si>
  <si>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</si>
  <si>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</si>
  <si>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</si>
  <si>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</si>
  <si>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</si>
  <si>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</si>
  <si>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</si>
  <si>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</si>
  <si>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</si>
  <si>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</si>
  <si>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</si>
  <si>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</si>
  <si>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</si>
  <si>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</si>
  <si>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</si>
  <si>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</si>
  <si>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</si>
  <si>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</si>
  <si>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</si>
  <si>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</si>
  <si>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</si>
  <si>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</si>
  <si>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</si>
  <si>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</si>
  <si>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</si>
  <si>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</si>
  <si>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</si>
  <si>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</si>
  <si>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</si>
  <si>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</si>
  <si>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</si>
  <si>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</si>
  <si>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</si>
  <si>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</si>
  <si>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</si>
  <si>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</si>
  <si>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</si>
  <si>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</si>
  <si>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</si>
  <si>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</si>
  <si>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</si>
  <si>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</si>
  <si>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</si>
  <si>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</si>
  <si>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</si>
  <si>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</si>
  <si>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</si>
  <si>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</si>
  <si>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</si>
  <si>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</si>
  <si>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</si>
  <si>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</si>
  <si>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</si>
  <si>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</si>
  <si>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</si>
  <si>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</si>
  <si>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</si>
  <si>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</si>
  <si>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</si>
  <si>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</si>
  <si>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</si>
  <si>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</si>
  <si>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</si>
  <si>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</si>
  <si>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</si>
  <si>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</si>
  <si>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</si>
  <si>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</si>
  <si>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</si>
  <si>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</si>
  <si>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</si>
  <si>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</si>
  <si>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</si>
  <si>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</si>
  <si>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</si>
  <si>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</si>
  <si>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</si>
  <si>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</si>
  <si>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</si>
  <si>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</si>
  <si>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</si>
  <si>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</si>
  <si>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</si>
  <si>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</si>
  <si>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</si>
  <si>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</si>
  <si>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</si>
  <si>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</si>
  <si>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</si>
  <si>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</si>
  <si>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</si>
  <si>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</si>
  <si>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</si>
  <si>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</si>
  <si>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</si>
  <si>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</si>
  <si>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</si>
  <si>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</si>
  <si>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</si>
  <si>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</si>
  <si>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</si>
  <si>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</si>
  <si>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</si>
  <si>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</si>
  <si>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</si>
  <si>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</si>
  <si>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</si>
  <si>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</si>
  <si>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</si>
  <si>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</si>
  <si>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</si>
  <si>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</si>
  <si>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</si>
  <si>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</si>
  <si>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</si>
  <si>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</si>
  <si>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</si>
  <si>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</si>
  <si>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</si>
  <si>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</si>
  <si>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</si>
  <si>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</si>
  <si>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</si>
  <si>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</si>
  <si>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</si>
  <si>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</si>
  <si>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</si>
  <si>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</si>
  <si>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</si>
  <si>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</si>
  <si>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</si>
  <si>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</si>
  <si>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</si>
  <si>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</si>
  <si>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</si>
  <si>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</si>
  <si>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</si>
  <si>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</si>
  <si>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</si>
  <si>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</si>
  <si>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</si>
  <si>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</si>
  <si>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</si>
  <si>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</si>
  <si>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</si>
  <si>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</si>
  <si>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</si>
  <si>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</si>
  <si>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</si>
  <si>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</si>
  <si>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</si>
  <si>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</si>
  <si>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</si>
  <si>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</si>
  <si>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</si>
  <si>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</si>
  <si>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</si>
  <si>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</si>
  <si>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</si>
  <si>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</si>
  <si>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</si>
  <si>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</si>
  <si>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</si>
  <si>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</si>
  <si>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</si>
  <si>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</si>
  <si>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</si>
  <si>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</si>
  <si>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</si>
  <si>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</si>
  <si>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</si>
  <si>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</si>
  <si>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</si>
  <si>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</si>
  <si>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</si>
  <si>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</si>
  <si>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</si>
  <si>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</si>
  <si>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</si>
  <si>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</si>
  <si>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</si>
  <si>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</si>
  <si>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</si>
  <si>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</si>
  <si>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</si>
  <si>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</si>
  <si>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</si>
  <si>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</si>
  <si>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</si>
  <si>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</si>
  <si>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</si>
  <si>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</si>
  <si>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</si>
  <si>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</si>
  <si>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</si>
  <si>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</si>
  <si>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</si>
  <si>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</si>
  <si>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</si>
  <si>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</si>
  <si>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</si>
  <si>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</si>
  <si>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</si>
  <si>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</si>
  <si>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</si>
  <si>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</si>
  <si>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</si>
  <si>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</si>
  <si>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</si>
  <si>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</si>
  <si>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</si>
  <si>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</si>
  <si>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</si>
  <si>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</si>
  <si>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</si>
  <si>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</si>
  <si>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</si>
  <si>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</si>
  <si>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</si>
  <si>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</si>
  <si>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</si>
  <si>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</si>
  <si>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</si>
  <si>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</si>
  <si>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</si>
  <si>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</si>
  <si>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</si>
  <si>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</si>
  <si>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</si>
  <si>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</si>
  <si>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</si>
  <si>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</si>
  <si>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</si>
  <si>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</si>
  <si>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</si>
  <si>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</si>
  <si>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</si>
  <si>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</si>
  <si>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</si>
  <si>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</si>
  <si>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</si>
  <si>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</si>
  <si>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</si>
  <si>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</si>
  <si>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</si>
  <si>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</si>
  <si>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</si>
  <si>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</si>
  <si>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</si>
  <si>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</si>
  <si>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</si>
  <si>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</si>
  <si>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</si>
  <si>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</si>
  <si>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</si>
  <si>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</si>
  <si>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</si>
  <si>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</si>
  <si>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</si>
  <si>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</si>
  <si>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</si>
  <si>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</si>
  <si>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</si>
  <si>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</si>
  <si>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</si>
  <si>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</si>
  <si>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</si>
  <si>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</si>
  <si>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</si>
  <si>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</si>
  <si>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</si>
  <si>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</si>
  <si>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</si>
  <si>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</si>
  <si>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</si>
  <si>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</si>
  <si>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</si>
  <si>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</si>
  <si>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</si>
  <si>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</si>
  <si>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</si>
  <si>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</si>
  <si>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</si>
  <si>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</si>
  <si>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</si>
  <si>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</si>
  <si>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</si>
  <si>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</si>
  <si>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</si>
  <si>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</si>
  <si>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</si>
  <si>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</si>
  <si>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</si>
  <si>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</si>
  <si>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</si>
  <si>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</si>
  <si>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</si>
  <si>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</si>
  <si>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</si>
  <si>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</si>
  <si>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</si>
  <si>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</si>
  <si>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</si>
  <si>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</si>
  <si>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</si>
  <si>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</si>
  <si>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</si>
  <si>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</si>
  <si>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</si>
  <si>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</si>
  <si>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</si>
  <si>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</si>
  <si>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</si>
  <si>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</si>
  <si>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</si>
  <si>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</si>
  <si>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</si>
  <si>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</si>
  <si>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</si>
  <si>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</si>
  <si>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</si>
  <si>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</si>
  <si>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</si>
  <si>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</si>
  <si>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</si>
  <si>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</si>
  <si>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</si>
  <si>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</si>
  <si>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</si>
  <si>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</si>
  <si>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</si>
  <si>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</si>
  <si>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</si>
  <si>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</si>
  <si>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</si>
  <si>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</si>
  <si>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</si>
  <si>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</si>
  <si>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</si>
  <si>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</si>
  <si>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</si>
  <si>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</si>
  <si>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</si>
  <si>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</si>
  <si>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</si>
  <si>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</si>
  <si>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</si>
  <si>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</si>
  <si>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</si>
  <si>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</si>
  <si>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</si>
  <si>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</si>
  <si>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</si>
  <si>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</si>
  <si>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</si>
  <si>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</si>
  <si>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</si>
  <si>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</si>
  <si>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</si>
  <si>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</si>
  <si>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</si>
  <si>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</si>
  <si>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</si>
  <si>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</si>
  <si>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</si>
  <si>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</si>
  <si>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</si>
  <si>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</si>
  <si>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</si>
  <si>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</si>
  <si>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</si>
  <si>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</si>
  <si>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</si>
  <si>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</si>
  <si>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</si>
  <si>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</si>
  <si>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</si>
  <si>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</si>
  <si>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</si>
  <si>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</si>
  <si>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</si>
  <si>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</si>
  <si>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</si>
  <si>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</si>
  <si>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</si>
  <si>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</si>
  <si>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</si>
  <si>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</si>
  <si>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</si>
  <si>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</si>
  <si>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</si>
  <si>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</si>
  <si>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</si>
  <si>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</si>
  <si>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</si>
  <si>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</si>
  <si>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</si>
  <si>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</si>
  <si>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</si>
  <si>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</si>
  <si>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</si>
  <si>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</si>
  <si>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</si>
  <si>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</si>
  <si>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</si>
  <si>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</si>
  <si>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</si>
  <si>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</si>
  <si>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</si>
  <si>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</si>
  <si>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</si>
  <si>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</si>
  <si>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</si>
  <si>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</si>
  <si>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</si>
  <si>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</si>
  <si>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</si>
  <si>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</si>
  <si>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</si>
  <si>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</si>
  <si>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</si>
  <si>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</si>
  <si>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</si>
  <si>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</si>
  <si>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</si>
  <si>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</si>
  <si>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</si>
  <si>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</si>
  <si>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</si>
  <si>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</si>
  <si>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</si>
  <si>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</si>
  <si>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</si>
  <si>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</si>
  <si>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</si>
  <si>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</si>
  <si>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</si>
  <si>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</si>
  <si>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</si>
  <si>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</si>
  <si>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</si>
  <si>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</si>
  <si>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</si>
  <si>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</si>
  <si>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</si>
  <si>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</si>
  <si>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</si>
  <si>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</si>
  <si>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</si>
  <si>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</si>
  <si>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</si>
  <si>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</si>
  <si>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</si>
  <si>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</si>
  <si>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</si>
  <si>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</si>
  <si>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</si>
  <si>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</si>
  <si>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</si>
  <si>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</si>
  <si>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</si>
  <si>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</si>
  <si>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</si>
  <si>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</si>
  <si>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</si>
  <si>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</si>
  <si>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</si>
  <si>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</si>
  <si>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</si>
  <si>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</si>
  <si>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</si>
  <si>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</si>
  <si>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</si>
  <si>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</si>
  <si>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</si>
  <si>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</si>
  <si>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</si>
  <si>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</si>
  <si>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</si>
  <si>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</si>
  <si>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</si>
  <si>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</si>
  <si>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</si>
  <si>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</si>
  <si>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</si>
  <si>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</si>
  <si>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</si>
  <si>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</si>
  <si>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</si>
  <si>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</si>
  <si>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</si>
  <si>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</si>
  <si>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</si>
  <si>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</si>
  <si>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</si>
  <si>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</si>
  <si>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</si>
  <si>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</si>
  <si>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</si>
  <si>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</si>
  <si>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</si>
  <si>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</si>
  <si>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</si>
  <si>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</si>
  <si>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</si>
  <si>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</si>
  <si>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</si>
  <si>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</si>
  <si>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</si>
  <si>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</si>
  <si>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</si>
  <si>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</si>
  <si>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</si>
  <si>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</si>
  <si>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</si>
  <si>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</si>
  <si>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</si>
  <si>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</si>
  <si>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</si>
  <si>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</si>
  <si>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</si>
  <si>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</si>
  <si>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</si>
  <si>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</si>
  <si>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</si>
  <si>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</si>
  <si>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</si>
  <si>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</si>
  <si>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</si>
  <si>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</si>
  <si>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</si>
  <si>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</si>
  <si>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</si>
  <si>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</si>
  <si>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</si>
  <si>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</si>
  <si>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</si>
  <si>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</si>
  <si>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</si>
  <si>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</si>
  <si>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</si>
  <si>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</si>
  <si>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</si>
  <si>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</si>
  <si>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</si>
  <si>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</si>
  <si>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</si>
  <si>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</si>
  <si>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</si>
  <si>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</si>
  <si>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</si>
  <si>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</si>
  <si>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</si>
  <si>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</si>
  <si>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</si>
  <si>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</si>
  <si>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</si>
  <si>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</si>
  <si>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</si>
  <si>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</si>
  <si>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</si>
  <si>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</si>
  <si>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</si>
  <si>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</si>
  <si>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</si>
  <si>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</si>
  <si>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</si>
  <si>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</si>
  <si>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</si>
  <si>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</si>
  <si>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</si>
  <si>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</si>
  <si>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</si>
  <si>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</si>
  <si>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</si>
  <si>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</si>
  <si>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</si>
  <si>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</si>
  <si>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</si>
  <si>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</si>
  <si>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</si>
  <si>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</si>
  <si>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</si>
  <si>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</si>
  <si>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</si>
  <si>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</si>
  <si>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</si>
  <si>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</si>
  <si>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</si>
  <si>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</si>
  <si>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</si>
  <si>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</si>
  <si>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</si>
  <si>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</si>
  <si>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</si>
  <si>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</si>
  <si>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</si>
  <si>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</si>
  <si>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</si>
  <si>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</si>
  <si>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</si>
  <si>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</si>
  <si>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</si>
  <si>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</si>
  <si>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</si>
  <si>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</si>
  <si>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</si>
  <si>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</si>
  <si>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</si>
  <si>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</si>
  <si>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</si>
  <si>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</si>
  <si>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</si>
  <si>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</si>
  <si>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</si>
  <si>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</si>
  <si>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</si>
  <si>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</si>
  <si>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</si>
  <si>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</si>
  <si>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</si>
  <si>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</si>
  <si>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</si>
  <si>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</si>
  <si>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</si>
  <si>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</si>
  <si>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</si>
  <si>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</si>
  <si>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</si>
  <si>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</si>
  <si>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</si>
  <si>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</si>
  <si>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</si>
  <si>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</si>
  <si>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</si>
  <si>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</si>
  <si>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</si>
  <si>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</si>
  <si>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</si>
  <si>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</si>
  <si>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</si>
  <si>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</si>
  <si>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</si>
  <si>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</si>
  <si>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</si>
  <si>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</si>
  <si>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</si>
  <si>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</si>
  <si>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</si>
  <si>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</si>
  <si>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</si>
  <si>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</si>
  <si>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</si>
  <si>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</si>
  <si>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</si>
  <si>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</si>
  <si>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</si>
  <si>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</si>
  <si>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</si>
  <si>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</si>
  <si>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</si>
  <si>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</si>
  <si>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</si>
  <si>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</si>
  <si>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</si>
  <si>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</si>
  <si>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</si>
  <si>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</si>
  <si>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</si>
  <si>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</si>
  <si>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</si>
  <si>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</si>
  <si>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</si>
  <si>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</si>
  <si>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</si>
  <si>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</si>
  <si>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</si>
  <si>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</si>
  <si>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</si>
  <si>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</si>
  <si>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</si>
  <si>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</si>
  <si>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</si>
  <si>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</si>
  <si>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</si>
  <si>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</si>
  <si>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</si>
  <si>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</si>
  <si>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</si>
  <si>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</si>
  <si>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</si>
  <si>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</si>
  <si>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</si>
  <si>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</si>
  <si>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</si>
  <si>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</si>
  <si>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</si>
  <si>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</si>
  <si>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</si>
  <si>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</si>
  <si>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</si>
  <si>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</si>
  <si>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</si>
  <si>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</si>
  <si>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</si>
  <si>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</si>
  <si>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</si>
  <si>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</si>
  <si>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</si>
  <si>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</si>
  <si>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</si>
  <si>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</si>
  <si>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</si>
  <si>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</si>
  <si>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</si>
  <si>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</si>
  <si>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</si>
  <si>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</si>
  <si>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</si>
  <si>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</si>
  <si>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</si>
  <si>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</si>
  <si>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</si>
  <si>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</si>
  <si>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</si>
  <si>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</si>
  <si>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</si>
  <si>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</si>
  <si>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</si>
  <si>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</si>
  <si>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</si>
  <si>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</si>
  <si>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</si>
  <si>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</si>
  <si>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</si>
  <si>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</si>
  <si>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</si>
  <si>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</si>
  <si>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</si>
  <si>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</si>
  <si>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</si>
  <si>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</si>
  <si>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</si>
  <si>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</si>
  <si>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</si>
  <si>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</si>
  <si>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</si>
  <si>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</si>
  <si>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</si>
  <si>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</si>
  <si>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</si>
  <si>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</si>
  <si>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</si>
  <si>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</si>
  <si>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</si>
  <si>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</si>
  <si>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</si>
  <si>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</si>
  <si>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</si>
  <si>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</si>
  <si>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</si>
  <si>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</si>
  <si>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</si>
  <si>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</si>
  <si>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</si>
  <si>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</si>
  <si>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</si>
  <si>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</si>
  <si>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</si>
  <si>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</si>
  <si>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</si>
  <si>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</si>
  <si>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</si>
  <si>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</si>
  <si>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</si>
  <si>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</si>
  <si>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</si>
  <si>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</si>
  <si>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</si>
  <si>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</si>
  <si>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</si>
  <si>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</si>
  <si>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</si>
  <si>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</si>
  <si>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</si>
  <si>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</si>
  <si>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</si>
  <si>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</si>
  <si>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</si>
  <si>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</si>
  <si>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</si>
  <si>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</si>
  <si>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</si>
  <si>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</si>
  <si>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</si>
  <si>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</si>
  <si>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</si>
  <si>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</si>
  <si>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</si>
  <si>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</si>
  <si>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</si>
  <si>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</si>
  <si>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</si>
  <si>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</si>
  <si>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</si>
  <si>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</si>
  <si>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</si>
  <si>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</si>
  <si>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</si>
  <si>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</si>
  <si>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</si>
  <si>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</si>
  <si>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</si>
  <si>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</si>
  <si>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</si>
  <si>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</si>
  <si>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</si>
  <si>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</si>
  <si>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</si>
  <si>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</si>
  <si>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</si>
  <si>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</si>
  <si>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</si>
  <si>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</si>
  <si>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</si>
  <si>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</si>
  <si>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</si>
  <si>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</si>
  <si>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</si>
  <si>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</si>
  <si>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</si>
  <si>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</si>
  <si>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</si>
  <si>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</si>
  <si>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</si>
  <si>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</si>
  <si>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</si>
  <si>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</si>
  <si>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</si>
  <si>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</si>
  <si>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</si>
  <si>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</si>
  <si>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</si>
  <si>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</si>
  <si>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</si>
  <si>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</si>
  <si>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</si>
  <si>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</si>
  <si>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</si>
  <si>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</si>
  <si>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</si>
  <si>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</si>
  <si>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</si>
  <si>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</si>
  <si>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</si>
  <si>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</si>
  <si>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</si>
  <si>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</si>
  <si>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</si>
  <si>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</si>
  <si>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</si>
  <si>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</si>
  <si>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</si>
  <si>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</si>
  <si>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</si>
  <si>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</si>
  <si>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</si>
  <si>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</si>
  <si>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</si>
  <si>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</si>
  <si>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</si>
  <si>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</si>
  <si>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</si>
  <si>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</si>
  <si>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</si>
  <si>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</si>
  <si>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</si>
  <si>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</si>
  <si>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</si>
  <si>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</si>
  <si>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</si>
  <si>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</si>
  <si>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</si>
  <si>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</si>
  <si>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</si>
  <si>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</si>
  <si>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</si>
  <si>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</si>
  <si>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</si>
  <si>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</si>
  <si>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</si>
  <si>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</si>
  <si>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</si>
  <si>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</si>
  <si>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</si>
  <si>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</si>
  <si>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</si>
  <si>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</si>
  <si>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</si>
  <si>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</si>
  <si>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</si>
  <si>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</si>
  <si>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</si>
  <si>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</si>
  <si>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</si>
  <si>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</si>
  <si>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</si>
  <si>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</si>
  <si>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</si>
  <si>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</si>
  <si>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</si>
  <si>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</si>
  <si>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</si>
  <si>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</si>
  <si>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</si>
  <si>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</si>
  <si>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</si>
  <si>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</si>
  <si>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</si>
  <si>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</si>
  <si>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</si>
  <si>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</si>
  <si>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</si>
  <si>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</si>
  <si>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</si>
  <si>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</si>
  <si>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</si>
  <si>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</si>
  <si>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</si>
  <si>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</si>
  <si>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</si>
  <si>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</si>
  <si>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</si>
  <si>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</si>
  <si>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</si>
  <si>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</si>
  <si>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</si>
  <si>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</si>
  <si>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</si>
  <si>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</si>
  <si>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</si>
  <si>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</si>
  <si>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</si>
  <si>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</si>
  <si>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</si>
  <si>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</si>
  <si>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</si>
  <si>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</si>
  <si>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</si>
  <si>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</si>
  <si>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</si>
  <si>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</si>
  <si>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</si>
  <si>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</si>
  <si>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</si>
  <si>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</si>
  <si>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</si>
  <si>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</si>
  <si>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</si>
  <si>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</si>
  <si>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</si>
  <si>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</si>
  <si>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</si>
  <si>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</si>
  <si>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</si>
  <si>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</si>
  <si>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</si>
  <si>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</si>
  <si>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</si>
  <si>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</si>
  <si>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</si>
  <si>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</si>
  <si>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</si>
  <si>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</si>
  <si>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</si>
  <si>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</si>
  <si>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</si>
  <si>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</si>
  <si>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</si>
  <si>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</si>
  <si>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</si>
  <si>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</si>
  <si>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</si>
  <si>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</si>
  <si>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</si>
  <si>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</si>
  <si>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</si>
  <si>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</si>
  <si>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</si>
  <si>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</si>
  <si>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</si>
  <si>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</si>
  <si>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</si>
  <si>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</si>
  <si>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</si>
  <si>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</si>
  <si>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</si>
  <si>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</si>
  <si>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</si>
  <si>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</si>
  <si>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</si>
  <si>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</si>
  <si>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</si>
  <si>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</si>
  <si>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</si>
  <si>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</si>
  <si>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</si>
  <si>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</si>
  <si>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</si>
  <si>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</si>
  <si>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</si>
  <si>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</si>
  <si>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</si>
  <si>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</si>
  <si>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</si>
  <si>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</si>
  <si>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</si>
  <si>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</si>
  <si>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</si>
  <si>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</si>
  <si>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</si>
  <si>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</si>
  <si>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</si>
  <si>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</si>
  <si>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</si>
  <si>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</si>
  <si>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</si>
  <si>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</si>
  <si>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</si>
  <si>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</si>
  <si>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</si>
  <si>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</si>
  <si>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</si>
  <si>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</si>
  <si>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</si>
  <si>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</si>
  <si>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</si>
  <si>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</si>
  <si>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</si>
  <si>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</si>
  <si>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</si>
  <si>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</si>
  <si>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</si>
  <si>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</si>
  <si>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</si>
  <si>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</si>
  <si>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</si>
  <si>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</si>
  <si>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</si>
  <si>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</si>
  <si>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</si>
  <si>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</si>
  <si>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</si>
  <si>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</si>
  <si>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</si>
  <si>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</si>
  <si>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</si>
  <si>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</si>
  <si>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</si>
  <si>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</si>
  <si>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</si>
  <si>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</si>
  <si>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</si>
  <si>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</si>
  <si>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</si>
  <si>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</si>
  <si>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</si>
  <si>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</si>
  <si>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</si>
  <si>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</si>
  <si>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</si>
  <si>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</si>
  <si>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</si>
  <si>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</si>
  <si>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</si>
  <si>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</si>
  <si>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</si>
  <si>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</si>
  <si>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</si>
  <si>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</si>
  <si>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</si>
  <si>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</si>
  <si>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</si>
  <si>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</si>
  <si>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</si>
  <si>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</si>
  <si>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</si>
  <si>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</si>
  <si>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</si>
  <si>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</si>
  <si>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</si>
  <si>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</si>
  <si>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</si>
  <si>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</si>
  <si>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</si>
  <si>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</si>
  <si>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</si>
  <si>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</si>
  <si>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</si>
  <si>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</si>
  <si>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</si>
  <si>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</si>
  <si>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</si>
  <si>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</si>
  <si>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</si>
  <si>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</si>
  <si>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</si>
  <si>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</si>
  <si>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</si>
  <si>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</si>
  <si>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</si>
  <si>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</si>
  <si>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</si>
  <si>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</si>
  <si>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</si>
  <si>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</si>
  <si>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</si>
  <si>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</si>
  <si>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</si>
  <si>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</si>
  <si>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</si>
  <si>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</si>
  <si>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</si>
  <si>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</si>
  <si>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</si>
  <si>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</si>
  <si>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</si>
  <si>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</si>
  <si>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</si>
  <si>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</si>
  <si>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</si>
  <si>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</si>
  <si>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</si>
  <si>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</si>
  <si>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</si>
  <si>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</si>
  <si>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</si>
  <si>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</si>
  <si>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</si>
  <si>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</si>
  <si>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</si>
  <si>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</si>
  <si>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</si>
  <si>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</si>
  <si>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</si>
  <si>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</si>
  <si>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</si>
  <si>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</si>
  <si>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</si>
  <si>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</si>
  <si>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</si>
  <si>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</si>
  <si>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</si>
  <si>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</si>
  <si>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</si>
  <si>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</si>
  <si>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</si>
  <si>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</si>
  <si>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</si>
  <si>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</si>
  <si>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</si>
  <si>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</si>
  <si>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</si>
  <si>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</si>
  <si>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</si>
  <si>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</si>
  <si>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</si>
  <si>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</si>
  <si>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</si>
  <si>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</si>
  <si>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</si>
  <si>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</si>
  <si>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</si>
  <si>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</si>
  <si>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</si>
  <si>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</si>
  <si>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</si>
  <si>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</si>
  <si>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</si>
  <si>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</si>
  <si>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</si>
  <si>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</si>
  <si>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</si>
  <si>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</si>
  <si>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</si>
  <si>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</si>
  <si>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</si>
  <si>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</si>
  <si>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</si>
  <si>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</si>
  <si>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</si>
  <si>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</si>
  <si>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</si>
  <si>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</si>
  <si>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</si>
  <si>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</si>
  <si>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</si>
  <si>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</si>
  <si>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</si>
  <si>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</si>
  <si>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</si>
  <si>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</si>
  <si>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</si>
  <si>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</si>
  <si>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</si>
  <si>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</si>
  <si>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</si>
  <si>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</si>
  <si>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</si>
  <si>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</si>
  <si>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</si>
  <si>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</si>
  <si>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</si>
  <si>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</si>
  <si>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</si>
  <si>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</si>
  <si>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</si>
  <si>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</si>
  <si>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</si>
  <si>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</si>
  <si>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</si>
  <si>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</si>
  <si>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</si>
  <si>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</si>
  <si>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</si>
  <si>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</si>
  <si>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</si>
  <si>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</si>
  <si>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</si>
  <si>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</si>
  <si>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</si>
  <si>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</si>
  <si>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</si>
  <si>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</si>
  <si>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</si>
  <si>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</si>
  <si>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</si>
  <si>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</si>
  <si>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</si>
  <si>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</si>
  <si>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</si>
  <si>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</si>
  <si>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</si>
  <si>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</si>
  <si>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</si>
  <si>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</si>
  <si>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</si>
  <si>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</si>
  <si>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</si>
  <si>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</si>
  <si>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</si>
  <si>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</si>
  <si>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</si>
  <si>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</si>
  <si>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</si>
  <si>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</si>
  <si>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</si>
  <si>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</si>
  <si>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</si>
  <si>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</si>
  <si>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</si>
  <si>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</si>
  <si>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</si>
  <si>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</si>
  <si>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</si>
  <si>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</si>
  <si>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</si>
  <si>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</si>
  <si>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</si>
  <si>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</si>
  <si>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</si>
  <si>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</si>
  <si>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</si>
  <si>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</si>
  <si>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</si>
  <si>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</si>
  <si>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</si>
  <si>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</si>
  <si>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</si>
  <si>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</si>
  <si>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</si>
  <si>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</si>
  <si>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</si>
  <si>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</si>
  <si>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</si>
  <si>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</si>
  <si>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</si>
  <si>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</si>
  <si>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</si>
  <si>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</si>
  <si>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</si>
  <si>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</si>
  <si>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</si>
  <si>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</si>
  <si>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</si>
  <si>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</si>
  <si>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</si>
  <si>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</si>
  <si>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</si>
  <si>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</si>
  <si>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</si>
  <si>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</si>
  <si>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</si>
  <si>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</si>
  <si>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</si>
  <si>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</si>
  <si>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</si>
  <si>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</si>
  <si>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</si>
  <si>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</si>
  <si>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</si>
  <si>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</si>
  <si>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</si>
  <si>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</si>
  <si>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</si>
  <si>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</si>
  <si>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</si>
  <si>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</si>
  <si>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</si>
  <si>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</si>
  <si>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</si>
  <si>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</si>
  <si>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</si>
  <si>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</si>
  <si>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</si>
  <si>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</si>
  <si>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</si>
  <si>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</si>
  <si>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</si>
  <si>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</si>
  <si>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</si>
  <si>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</si>
  <si>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</si>
  <si>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</si>
  <si>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</si>
  <si>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</si>
  <si>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</si>
  <si>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</si>
  <si>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</si>
  <si>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</si>
  <si>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</si>
  <si>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</si>
  <si>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</si>
  <si>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</si>
  <si>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</si>
  <si>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</si>
  <si>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</si>
  <si>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</si>
  <si>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</si>
  <si>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</si>
  <si>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</si>
  <si>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</si>
  <si>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</si>
  <si>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</si>
  <si>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</si>
  <si>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</si>
  <si>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</si>
  <si>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</si>
  <si>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</si>
  <si>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</si>
  <si>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</si>
  <si>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</si>
  <si>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</si>
  <si>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</si>
  <si>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</si>
  <si>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</si>
  <si>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</si>
  <si>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</si>
  <si>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</si>
  <si>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</si>
  <si>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</si>
  <si>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</si>
  <si>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</si>
  <si>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</si>
  <si>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</si>
  <si>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</si>
  <si>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</si>
  <si>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</si>
  <si>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</si>
  <si>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</si>
  <si>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</si>
  <si>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</si>
  <si>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</si>
  <si>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</si>
  <si>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</si>
  <si>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</si>
  <si>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</si>
  <si>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</si>
  <si>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</si>
  <si>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</si>
  <si>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</si>
  <si>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</si>
  <si>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</si>
  <si>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</si>
  <si>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</si>
  <si>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</si>
  <si>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</si>
  <si>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</si>
  <si>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</si>
  <si>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</si>
  <si>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</si>
  <si>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</si>
  <si>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</si>
  <si>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</si>
  <si>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</si>
  <si>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</si>
  <si>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</si>
  <si>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</si>
  <si>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</si>
  <si>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</si>
  <si>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</si>
  <si>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</si>
  <si>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</si>
  <si>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</si>
  <si>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</si>
  <si>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</si>
  <si>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</si>
  <si>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</si>
  <si>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</si>
  <si>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</si>
  <si>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</si>
  <si>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</si>
  <si>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</si>
  <si>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</si>
  <si>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</si>
  <si>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</si>
  <si>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</si>
  <si>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</si>
  <si>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</si>
  <si>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</si>
  <si>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</si>
  <si>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</si>
  <si>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</si>
  <si>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</si>
  <si>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</si>
  <si>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</si>
  <si>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</si>
  <si>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</si>
  <si>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</si>
  <si>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</si>
  <si>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</si>
  <si>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</si>
  <si>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</si>
  <si>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</si>
  <si>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</si>
  <si>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</si>
  <si>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</si>
  <si>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</si>
  <si>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</si>
  <si>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</si>
  <si>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</si>
  <si>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</si>
  <si>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</si>
  <si>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</si>
  <si>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</si>
  <si>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</si>
  <si>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</si>
  <si>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</si>
  <si>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</si>
  <si>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</si>
  <si>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</si>
  <si>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</si>
  <si>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</si>
  <si>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</si>
  <si>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</si>
  <si>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</si>
  <si>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</si>
  <si>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</si>
  <si>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</si>
  <si>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</si>
  <si>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</si>
  <si>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</si>
  <si>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</si>
  <si>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</si>
  <si>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</si>
  <si>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</si>
  <si>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</si>
  <si>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</si>
  <si>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</si>
  <si>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</si>
  <si>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</si>
  <si>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</si>
  <si>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</si>
  <si>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</si>
  <si>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</si>
  <si>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</si>
  <si>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</si>
  <si>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</si>
  <si>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</si>
  <si>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</si>
  <si>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</si>
  <si>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</si>
  <si>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</si>
  <si>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</si>
  <si>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</si>
  <si>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</si>
  <si>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</si>
  <si>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</si>
  <si>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</si>
  <si>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</si>
  <si>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</si>
  <si>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</si>
  <si>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</si>
  <si>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</si>
  <si>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</si>
  <si>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</si>
  <si>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</si>
  <si>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</si>
  <si>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</si>
  <si>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</si>
  <si>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</si>
  <si>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</si>
  <si>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</si>
  <si>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</si>
  <si>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</si>
  <si>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</si>
  <si>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</si>
  <si>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</si>
  <si>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</si>
  <si>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</si>
  <si>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</si>
  <si>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</si>
  <si>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</si>
  <si>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</si>
  <si>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</si>
  <si>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</si>
  <si>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</si>
  <si>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</si>
  <si>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</si>
  <si>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</si>
  <si>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</si>
  <si>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</si>
  <si>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</si>
  <si>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</si>
  <si>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</si>
  <si>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</si>
  <si>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</si>
  <si>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</si>
  <si>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</si>
  <si>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</si>
  <si>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</si>
  <si>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</si>
  <si>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</si>
  <si>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</si>
  <si>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</si>
  <si>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</si>
  <si>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</si>
  <si>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</si>
  <si>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</si>
  <si>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</si>
  <si>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</si>
  <si>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</si>
  <si>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</si>
  <si>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</si>
  <si>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</si>
  <si>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</si>
  <si>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</si>
  <si>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</si>
  <si>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</si>
  <si>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</si>
  <si>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</si>
  <si>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</si>
  <si>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</si>
  <si>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</si>
  <si>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</si>
  <si>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</si>
  <si>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</si>
  <si>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</si>
  <si>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</si>
  <si>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</si>
  <si>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</si>
  <si>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</si>
  <si>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</si>
  <si>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</si>
  <si>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</si>
  <si>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</si>
  <si>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</si>
  <si>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</si>
  <si>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</si>
  <si>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</si>
  <si>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</si>
  <si>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</si>
  <si>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</si>
  <si>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</si>
  <si>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</si>
  <si>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</si>
  <si>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</si>
  <si>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</si>
  <si>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</si>
  <si>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</si>
  <si>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</si>
  <si>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</si>
  <si>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</si>
  <si>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</si>
  <si>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</si>
  <si>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</si>
  <si>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</si>
  <si>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</si>
  <si>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</si>
  <si>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</si>
  <si>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</si>
  <si>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</si>
  <si>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</si>
  <si>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</si>
  <si>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</si>
  <si>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</si>
  <si>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</si>
  <si>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</si>
  <si>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</si>
  <si>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</si>
  <si>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</si>
  <si>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</si>
  <si>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</si>
  <si>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</si>
  <si>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</si>
  <si>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</si>
  <si>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</si>
  <si>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</si>
  <si>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</si>
  <si>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</si>
  <si>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</si>
  <si>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</si>
  <si>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</si>
  <si>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</si>
  <si>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</si>
  <si>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</si>
  <si>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</si>
  <si>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</si>
  <si>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</si>
  <si>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</si>
  <si>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</si>
  <si>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</si>
  <si>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</si>
  <si>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</si>
  <si>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</si>
  <si>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</si>
  <si>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</si>
  <si>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</si>
  <si>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</si>
  <si>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</si>
  <si>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</si>
  <si>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</si>
  <si>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</si>
  <si>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</si>
  <si>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</si>
  <si>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</si>
  <si>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</si>
  <si>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</si>
  <si>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</si>
  <si>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</si>
  <si>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</si>
  <si>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</si>
  <si>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</si>
  <si>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</si>
  <si>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</si>
  <si>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</si>
  <si>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</si>
  <si>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</si>
  <si>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</si>
  <si>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</si>
  <si>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</si>
  <si>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</si>
  <si>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</si>
  <si>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</si>
  <si>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</si>
  <si>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</si>
  <si>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</si>
  <si>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</si>
  <si>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</si>
  <si>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</si>
  <si>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</si>
  <si>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</si>
  <si>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</si>
  <si>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</si>
  <si>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</si>
  <si>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</si>
  <si>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</si>
  <si>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</si>
  <si>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</si>
  <si>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</si>
  <si>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</si>
  <si>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</si>
  <si>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</si>
  <si>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</si>
  <si>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</si>
  <si>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</si>
  <si>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</si>
  <si>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</si>
  <si>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</si>
  <si>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</si>
  <si>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</si>
  <si>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</si>
  <si>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</si>
  <si>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</si>
  <si>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</si>
  <si>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</si>
  <si>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</si>
  <si>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</si>
  <si>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</si>
  <si>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</si>
  <si>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</si>
  <si>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</si>
  <si>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</si>
  <si>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</si>
  <si>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</si>
  <si>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</si>
  <si>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</si>
  <si>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</si>
  <si>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</si>
  <si>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</si>
  <si>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</si>
  <si>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</si>
  <si>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</si>
  <si>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</si>
  <si>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</si>
  <si>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</si>
  <si>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</si>
  <si>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</si>
  <si>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</si>
  <si>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</si>
  <si>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</si>
  <si>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</si>
  <si>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</si>
  <si>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</si>
  <si>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</si>
  <si>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</si>
  <si>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</si>
  <si>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</si>
  <si>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</si>
  <si>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</si>
  <si>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</si>
  <si>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</si>
  <si>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</si>
  <si>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</si>
  <si>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</si>
  <si>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</si>
  <si>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</si>
  <si>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</si>
  <si>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</si>
  <si>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</si>
  <si>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</si>
  <si>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</si>
  <si>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</si>
  <si>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</si>
  <si>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</si>
  <si>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</si>
  <si>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</si>
  <si>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</si>
  <si>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</si>
  <si>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</si>
  <si>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</si>
  <si>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</si>
  <si>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</si>
  <si>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</si>
  <si>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</si>
  <si>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</si>
  <si>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</si>
  <si>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</si>
  <si>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</si>
  <si>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</si>
  <si>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</si>
  <si>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</si>
  <si>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</si>
  <si>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</si>
  <si>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</si>
  <si>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</si>
  <si>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</si>
  <si>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</si>
  <si>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</si>
  <si>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</si>
  <si>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</si>
  <si>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</si>
  <si>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</si>
  <si>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</si>
  <si>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</si>
  <si>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</si>
  <si>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</si>
  <si>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</si>
  <si>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</si>
  <si>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</si>
  <si>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</si>
  <si>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</si>
  <si>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</si>
  <si>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</si>
  <si>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</si>
  <si>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</si>
  <si>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</si>
  <si>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</si>
  <si>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</si>
  <si>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</si>
  <si>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</si>
  <si>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</si>
  <si>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</si>
  <si>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</si>
  <si>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</si>
  <si>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</si>
  <si>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</si>
  <si>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</si>
  <si>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</si>
  <si>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</si>
  <si>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</si>
  <si>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</si>
  <si>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</si>
  <si>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</si>
  <si>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</si>
  <si>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</si>
  <si>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</si>
  <si>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</si>
  <si>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</si>
  <si>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</si>
  <si>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</si>
  <si>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</si>
  <si>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</si>
  <si>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</si>
  <si>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</si>
  <si>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</si>
  <si>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</si>
  <si>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</si>
  <si>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</si>
  <si>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</si>
  <si>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</si>
  <si>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</si>
  <si>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</si>
  <si>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</si>
  <si>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</si>
  <si>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</si>
  <si>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</si>
  <si>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</si>
  <si>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</si>
  <si>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</si>
  <si>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</si>
  <si>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</si>
  <si>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</si>
  <si>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</si>
  <si>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</si>
  <si>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</si>
  <si>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</si>
  <si>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</si>
  <si>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</si>
  <si>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</si>
  <si>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</si>
  <si>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</si>
  <si>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</si>
  <si>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</si>
  <si>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</si>
  <si>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</si>
  <si>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</si>
  <si>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</si>
  <si>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</si>
  <si>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</si>
  <si>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</si>
  <si>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</si>
  <si>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</si>
  <si>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</si>
  <si>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</si>
  <si>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</si>
  <si>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</si>
  <si>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</si>
  <si>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</si>
  <si>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</si>
  <si>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</si>
  <si>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</si>
  <si>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</si>
  <si>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</si>
  <si>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</si>
  <si>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</si>
  <si>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</si>
  <si>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</si>
  <si>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</si>
  <si>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</si>
  <si>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</si>
  <si>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</si>
  <si>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</si>
  <si>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</si>
  <si>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</si>
  <si>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</si>
  <si>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</si>
  <si>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</si>
  <si>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</si>
  <si>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</si>
  <si>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</si>
  <si>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</si>
  <si>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</si>
  <si>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</si>
  <si>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</si>
  <si>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</si>
  <si>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</si>
  <si>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</si>
  <si>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</si>
  <si>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</si>
  <si>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</si>
  <si>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</si>
  <si>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</si>
  <si>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</si>
  <si>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</si>
  <si>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</si>
  <si>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</si>
  <si>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</si>
  <si>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</si>
  <si>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</si>
  <si>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</si>
  <si>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</si>
  <si>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</si>
  <si>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</si>
  <si>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</si>
  <si>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</si>
  <si>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</si>
  <si>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</si>
  <si>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</si>
  <si>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</si>
  <si>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</si>
  <si>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</si>
  <si>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</si>
  <si>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</si>
  <si>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</si>
  <si>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</si>
  <si>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</si>
  <si>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</si>
  <si>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</si>
  <si>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</si>
  <si>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</si>
  <si>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</si>
  <si>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</si>
  <si>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</si>
  <si>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</si>
  <si>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</si>
  <si>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</si>
  <si>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</si>
  <si>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</si>
  <si>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</si>
  <si>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</si>
  <si>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</si>
  <si>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</si>
  <si>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</si>
  <si>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</si>
  <si>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</si>
  <si>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</si>
  <si>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</si>
  <si>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</si>
  <si>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</si>
  <si>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</si>
  <si>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</si>
  <si>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</si>
  <si>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</si>
  <si>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</si>
  <si>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</si>
  <si>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</si>
  <si>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</si>
  <si>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</si>
  <si>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</si>
  <si>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</si>
  <si>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</si>
  <si>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</si>
  <si>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</si>
  <si>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</si>
  <si>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</si>
  <si>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</si>
  <si>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</si>
  <si>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</si>
  <si>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</si>
  <si>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</si>
  <si>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</si>
  <si>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</si>
  <si>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</si>
  <si>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</si>
  <si>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</si>
  <si>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</si>
  <si>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</si>
  <si>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</si>
  <si>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</si>
  <si>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</si>
  <si>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</si>
  <si>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</si>
  <si>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</si>
  <si>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</si>
  <si>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</si>
  <si>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</si>
  <si>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</si>
  <si>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</si>
  <si>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</si>
  <si>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</si>
  <si>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</si>
  <si>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</si>
  <si>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</si>
  <si>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</si>
  <si>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</si>
  <si>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</si>
  <si>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</si>
  <si>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</si>
  <si>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</si>
  <si>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</si>
  <si>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</si>
  <si>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</si>
  <si>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</si>
  <si>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</si>
  <si>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</si>
  <si>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</si>
  <si>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</si>
  <si>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</si>
  <si>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</si>
  <si>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</si>
  <si>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</si>
  <si>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</si>
  <si>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</si>
  <si>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</si>
  <si>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</si>
  <si>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</si>
  <si>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</si>
  <si>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</si>
  <si>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</si>
  <si>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</si>
  <si>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</si>
  <si>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</si>
  <si>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</si>
  <si>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</si>
  <si>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</si>
  <si>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</si>
  <si>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</si>
  <si>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</si>
  <si>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</si>
  <si>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</si>
  <si>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</si>
  <si>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</si>
  <si>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</si>
  <si>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</si>
  <si>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</si>
  <si>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</si>
  <si>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</si>
  <si>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</si>
  <si>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</si>
  <si>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</si>
  <si>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</si>
  <si>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</si>
  <si>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</si>
  <si>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</si>
  <si>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</si>
  <si>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</si>
  <si>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</si>
  <si>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</si>
  <si>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</si>
  <si>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</si>
  <si>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</si>
  <si>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</si>
  <si>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</si>
  <si>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</si>
  <si>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</si>
  <si>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</si>
  <si>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</si>
  <si>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</si>
  <si>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</si>
  <si>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</si>
  <si>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</si>
  <si>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</si>
  <si>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</si>
  <si>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</si>
  <si>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</si>
  <si>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</si>
  <si>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</si>
  <si>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</si>
  <si>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</si>
  <si>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</si>
  <si>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</si>
  <si>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</si>
  <si>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</si>
  <si>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</si>
  <si>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</si>
  <si>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</si>
  <si>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</si>
  <si>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</si>
  <si>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</si>
  <si>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</si>
  <si>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</si>
  <si>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</si>
  <si>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</si>
  <si>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</si>
  <si>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</si>
  <si>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</si>
  <si>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</si>
  <si>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</si>
  <si>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</si>
  <si>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</si>
  <si>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</si>
  <si>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</si>
  <si>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</si>
  <si>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</si>
  <si>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</si>
  <si>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</si>
  <si>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</si>
  <si>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</si>
  <si>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</si>
  <si>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</si>
  <si>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</si>
  <si>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</si>
  <si>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</si>
  <si>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</si>
  <si>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</si>
  <si>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</si>
  <si>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</si>
  <si>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</si>
  <si>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</si>
  <si>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</si>
  <si>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</si>
  <si>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</si>
  <si>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</si>
  <si>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</si>
  <si>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</si>
  <si>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</si>
  <si>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</si>
  <si>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</si>
  <si>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</si>
  <si>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</si>
  <si>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</si>
  <si>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</si>
  <si>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</si>
  <si>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</si>
  <si>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</si>
  <si>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</si>
  <si>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</si>
  <si>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</si>
  <si>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</si>
  <si>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</si>
  <si>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</si>
  <si>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</si>
  <si>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</si>
  <si>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</si>
  <si>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</si>
  <si>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</si>
  <si>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</si>
  <si>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</si>
  <si>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</si>
  <si>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</si>
  <si>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</si>
  <si>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</si>
  <si>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</si>
  <si>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</si>
  <si>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</si>
  <si>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</si>
  <si>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</si>
  <si>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</si>
  <si>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</si>
  <si>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</si>
  <si>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</si>
  <si>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</si>
  <si>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</si>
  <si>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</si>
  <si>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</si>
  <si>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</si>
  <si>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</si>
  <si>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</si>
  <si>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</si>
  <si>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</si>
  <si>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</si>
  <si>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</si>
  <si>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</si>
  <si>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</si>
  <si>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</si>
  <si>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</si>
  <si>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</si>
  <si>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</si>
  <si>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</si>
  <si>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</si>
  <si>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</si>
  <si>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</si>
  <si>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</si>
  <si>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</si>
  <si>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</si>
  <si>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</si>
  <si>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</si>
  <si>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</si>
  <si>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</si>
  <si>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</si>
  <si>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</si>
  <si>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</si>
  <si>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</si>
  <si>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</si>
  <si>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</si>
  <si>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</si>
  <si>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</si>
  <si>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</si>
  <si>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</si>
  <si>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</si>
  <si>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</si>
  <si>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</si>
  <si>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</si>
  <si>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</si>
  <si>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</si>
  <si>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</si>
  <si>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</si>
  <si>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</si>
  <si>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</si>
  <si>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</si>
  <si>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</si>
  <si>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</si>
  <si>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</si>
  <si>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</si>
  <si>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</si>
  <si>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</si>
  <si>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</si>
  <si>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</si>
  <si>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</si>
  <si>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</si>
  <si>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</si>
  <si>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</si>
  <si>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</si>
  <si>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</si>
  <si>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</si>
  <si>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</si>
  <si>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</si>
  <si>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</si>
  <si>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</si>
  <si>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</si>
  <si>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</si>
  <si>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</si>
  <si>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</si>
  <si>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</si>
  <si>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</si>
  <si>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</si>
  <si>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</si>
  <si>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</si>
  <si>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</si>
  <si>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</si>
  <si>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</si>
  <si>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</si>
  <si>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</si>
  <si>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</si>
  <si>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</si>
  <si>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</si>
  <si>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</si>
  <si>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</si>
  <si>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</si>
  <si>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</si>
  <si>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</si>
  <si>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</si>
  <si>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</si>
  <si>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</si>
  <si>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</si>
  <si>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</si>
  <si>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</si>
  <si>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</si>
  <si>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</si>
  <si>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</si>
  <si>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</si>
  <si>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</si>
  <si>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</si>
  <si>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</si>
  <si>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</si>
  <si>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</si>
  <si>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</si>
  <si>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</si>
  <si>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</si>
  <si>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</si>
  <si>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</si>
  <si>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</si>
  <si>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</si>
  <si>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</si>
  <si>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</si>
  <si>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</si>
  <si>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</si>
  <si>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</si>
  <si>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</si>
  <si>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</si>
  <si>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</si>
  <si>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</si>
  <si>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</si>
  <si>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</si>
  <si>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</si>
  <si>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</si>
  <si>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</si>
  <si>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</si>
  <si>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</si>
  <si>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</si>
  <si>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</si>
  <si>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</si>
  <si>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</si>
  <si>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</si>
  <si>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</si>
  <si>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</si>
  <si>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</si>
  <si>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</si>
  <si>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</si>
  <si>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</si>
  <si>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</si>
  <si>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</si>
  <si>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</si>
  <si>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</si>
  <si>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</si>
  <si>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</si>
  <si>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</si>
  <si>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</si>
  <si>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</si>
  <si>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</si>
  <si>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</si>
  <si>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</si>
  <si>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</si>
  <si>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</si>
  <si>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</si>
  <si>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</si>
  <si>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</si>
  <si>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</si>
  <si>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</si>
  <si>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</si>
  <si>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</si>
  <si>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</si>
  <si>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</si>
  <si>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</si>
  <si>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</si>
  <si>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</si>
  <si>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</si>
  <si>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</si>
  <si>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</si>
  <si>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</si>
  <si>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</si>
  <si>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</si>
  <si>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</si>
  <si>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</si>
  <si>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</si>
  <si>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</si>
  <si>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</si>
  <si>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</si>
  <si>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</si>
  <si>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</si>
  <si>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</si>
  <si>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</si>
  <si>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</si>
  <si>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</si>
  <si>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</si>
  <si>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</si>
  <si>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</si>
  <si>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</si>
  <si>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</si>
  <si>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</si>
  <si>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</si>
  <si>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</si>
  <si>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</si>
  <si>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</si>
  <si>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</si>
  <si>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</si>
  <si>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</si>
  <si>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</si>
  <si>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</si>
  <si>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</si>
  <si>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</si>
  <si>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</si>
  <si>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</si>
  <si>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</si>
  <si>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</si>
  <si>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</si>
  <si>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</si>
  <si>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</si>
  <si>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</si>
  <si>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</si>
  <si>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</si>
  <si>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</si>
  <si>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</si>
  <si>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</si>
  <si>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</si>
  <si>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</si>
  <si>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</si>
  <si>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</si>
  <si>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</si>
  <si>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</si>
  <si>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</si>
  <si>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</si>
  <si>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</si>
  <si>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</si>
  <si>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</si>
  <si>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</si>
  <si>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</si>
  <si>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</si>
  <si>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</si>
  <si>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</si>
  <si>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</si>
  <si>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</si>
  <si>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</si>
  <si>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</si>
  <si>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</si>
  <si>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</si>
  <si>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</si>
  <si>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</si>
  <si>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</si>
  <si>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</si>
  <si>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</si>
  <si>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</si>
  <si>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</si>
  <si>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</si>
  <si>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</si>
  <si>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</si>
  <si>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</si>
  <si>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</si>
  <si>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</si>
  <si>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</si>
  <si>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</si>
  <si>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</si>
  <si>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</si>
  <si>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</si>
  <si>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</si>
  <si>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</si>
  <si>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</si>
  <si>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</si>
  <si>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</si>
  <si>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</si>
  <si>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</si>
  <si>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</si>
  <si>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</si>
  <si>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</si>
  <si>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</si>
  <si>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</si>
  <si>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</si>
  <si>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</si>
  <si>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</si>
  <si>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</si>
  <si>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</si>
  <si>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</si>
  <si>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</si>
  <si>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</si>
  <si>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</si>
  <si>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</si>
  <si>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</si>
  <si>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</si>
  <si>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</si>
  <si>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</si>
  <si>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</si>
  <si>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</si>
  <si>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</si>
  <si>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</si>
  <si>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</si>
  <si>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</si>
  <si>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</si>
  <si>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</si>
  <si>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</si>
  <si>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</si>
  <si>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</si>
  <si>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</si>
  <si>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</si>
  <si>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</si>
  <si>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</si>
  <si>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</si>
  <si>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</si>
  <si>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</si>
  <si>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</si>
  <si>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</si>
  <si>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</si>
  <si>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</si>
  <si>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</si>
  <si>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</si>
  <si>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</si>
  <si>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</si>
  <si>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</si>
  <si>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</si>
  <si>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</si>
  <si>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</si>
  <si>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</si>
  <si>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</si>
  <si>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</si>
  <si>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</si>
  <si>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</si>
  <si>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</si>
  <si>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</si>
  <si>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</si>
  <si>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</si>
  <si>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</si>
  <si>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</si>
  <si>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</si>
  <si>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</si>
  <si>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</si>
  <si>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</si>
  <si>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</si>
  <si>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</si>
  <si>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</si>
  <si>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</si>
  <si>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</si>
  <si>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</si>
  <si>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</si>
  <si>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</si>
  <si>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</si>
  <si>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</si>
  <si>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</si>
  <si>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</si>
  <si>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</si>
  <si>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</si>
  <si>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</si>
  <si>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</si>
  <si>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</si>
  <si>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</si>
  <si>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</si>
  <si>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</si>
  <si>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</si>
  <si>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</si>
  <si>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</si>
  <si>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</si>
  <si>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</si>
  <si>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</si>
  <si>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</si>
  <si>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</si>
  <si>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</si>
  <si>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</si>
  <si>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</si>
  <si>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</si>
  <si>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</si>
  <si>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</si>
  <si>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</si>
  <si>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</si>
  <si>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</si>
  <si>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</si>
  <si>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</si>
  <si>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</si>
  <si>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</si>
  <si>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</si>
  <si>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</si>
  <si>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</si>
  <si>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</si>
  <si>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</si>
  <si>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</si>
  <si>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</si>
  <si>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</si>
  <si>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</si>
  <si>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</si>
  <si>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</si>
  <si>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</si>
  <si>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</si>
  <si>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</si>
  <si>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</si>
  <si>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</si>
  <si>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</si>
  <si>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</si>
  <si>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</si>
  <si>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</si>
  <si>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</si>
  <si>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</si>
  <si>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</si>
  <si>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</si>
  <si>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</si>
  <si>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</si>
  <si>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</si>
  <si>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</si>
  <si>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</si>
  <si>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</si>
  <si>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</si>
  <si>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</si>
  <si>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</si>
  <si>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</si>
  <si>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</si>
  <si>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</si>
  <si>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</si>
  <si>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</si>
  <si>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</si>
  <si>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</si>
  <si>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</si>
  <si>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</si>
  <si>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</si>
  <si>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</si>
  <si>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</si>
  <si>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</si>
  <si>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</si>
  <si>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</si>
  <si>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</si>
  <si>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</si>
  <si>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</si>
  <si>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</si>
  <si>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</si>
  <si>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</si>
  <si>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</si>
  <si>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</si>
  <si>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</si>
  <si>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</si>
  <si>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</si>
  <si>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</si>
  <si>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</si>
  <si>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</si>
  <si>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</si>
  <si>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</si>
  <si>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</si>
  <si>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</si>
  <si>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</si>
  <si>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</si>
  <si>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</si>
  <si>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</si>
  <si>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</si>
  <si>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</si>
  <si>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</si>
  <si>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</si>
  <si>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</si>
  <si>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</si>
  <si>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</si>
  <si>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</si>
  <si>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</si>
  <si>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</si>
  <si>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</si>
  <si>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</si>
  <si>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</si>
  <si>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</si>
  <si>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</si>
  <si>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</si>
  <si>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</si>
  <si>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</si>
  <si>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</si>
  <si>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</si>
  <si>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</si>
  <si>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</si>
  <si>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</si>
  <si>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</si>
  <si>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</si>
  <si>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</si>
  <si>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</si>
  <si>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</si>
  <si>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</si>
  <si>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</si>
  <si>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</si>
  <si>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</si>
  <si>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</si>
  <si>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</si>
  <si>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</si>
  <si>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</si>
  <si>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</si>
  <si>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</si>
  <si>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</si>
  <si>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</si>
  <si>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</si>
  <si>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</si>
  <si>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</si>
  <si>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</si>
  <si>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</si>
  <si>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</si>
  <si>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</si>
  <si>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</si>
  <si>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</si>
  <si>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</si>
  <si>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</si>
  <si>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</si>
  <si>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</si>
  <si>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</si>
  <si>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</si>
  <si>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</si>
  <si>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</si>
  <si>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</si>
  <si>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</si>
  <si>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</si>
  <si>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</si>
  <si>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</si>
  <si>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</si>
  <si>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</si>
  <si>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</si>
  <si>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</si>
  <si>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</si>
  <si>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</si>
  <si>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</si>
  <si>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</si>
  <si>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</si>
  <si>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</si>
  <si>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</si>
  <si>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</si>
  <si>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</si>
  <si>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</si>
  <si>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</si>
  <si>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</si>
  <si>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</si>
  <si>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</si>
  <si>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</si>
  <si>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</si>
  <si>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</si>
  <si>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</si>
  <si>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</si>
  <si>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</si>
  <si>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</si>
  <si>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</si>
  <si>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</si>
  <si>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</si>
  <si>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</si>
  <si>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</si>
  <si>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</si>
  <si>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</si>
  <si>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</si>
  <si>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</si>
  <si>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</si>
  <si>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</si>
  <si>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</si>
  <si>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</si>
  <si>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</si>
  <si>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</si>
  <si>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</si>
  <si>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</si>
  <si>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</si>
  <si>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</si>
  <si>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</si>
  <si>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</si>
  <si>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</si>
  <si>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</si>
  <si>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</si>
  <si>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</si>
  <si>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</si>
  <si>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</si>
  <si>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</si>
  <si>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</si>
  <si>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</si>
  <si>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</si>
  <si>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</si>
  <si>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</si>
  <si>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</si>
  <si>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</si>
  <si>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</si>
  <si>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</si>
  <si>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</si>
  <si>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</si>
  <si>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</si>
  <si>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</si>
  <si>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</si>
  <si>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</si>
  <si>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</si>
  <si>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</si>
  <si>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</si>
  <si>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</si>
  <si>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</si>
  <si>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</si>
  <si>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</si>
  <si>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</si>
  <si>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</si>
  <si>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</si>
  <si>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</si>
  <si>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</si>
  <si>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</si>
  <si>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</si>
  <si>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</si>
  <si>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</si>
  <si>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</si>
  <si>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</si>
  <si>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</si>
  <si>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</si>
  <si>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</si>
  <si>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</si>
  <si>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</si>
  <si>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</si>
  <si>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</si>
  <si>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</si>
  <si>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</si>
  <si>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</si>
  <si>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</si>
  <si>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</si>
  <si>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</si>
  <si>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</si>
  <si>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</si>
  <si>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</si>
  <si>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</si>
  <si>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</si>
  <si>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</si>
  <si>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</si>
  <si>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</si>
  <si>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</si>
  <si>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</si>
  <si>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</si>
  <si>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</si>
  <si>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</si>
  <si>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</si>
  <si>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</si>
  <si>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</si>
  <si>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</si>
  <si>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</si>
  <si>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</si>
  <si>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</si>
  <si>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</si>
  <si>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</si>
  <si>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</si>
  <si>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</si>
  <si>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</si>
  <si>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</si>
  <si>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</si>
  <si>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</si>
  <si>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</si>
  <si>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</si>
  <si>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</si>
  <si>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</si>
  <si>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</si>
  <si>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</si>
  <si>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</si>
  <si>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</si>
  <si>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</si>
  <si>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</si>
  <si>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</si>
  <si>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</si>
  <si>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</si>
  <si>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</si>
  <si>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</si>
  <si>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</si>
  <si>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</si>
  <si>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</si>
  <si>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</si>
  <si>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</si>
  <si>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</si>
  <si>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</si>
  <si>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</si>
  <si>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</si>
  <si>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</si>
  <si>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</si>
  <si>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</si>
  <si>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</si>
  <si>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</si>
  <si>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</si>
  <si>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</si>
  <si>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</si>
  <si>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</si>
  <si>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</si>
  <si>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</si>
  <si>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</si>
  <si>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</si>
  <si>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</si>
  <si>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</si>
  <si>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</si>
  <si>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</si>
  <si>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</si>
  <si>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</si>
  <si>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</si>
  <si>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</si>
  <si>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</si>
  <si>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</si>
  <si>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</si>
  <si>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</si>
  <si>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</si>
  <si>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</si>
  <si>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</si>
  <si>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</si>
  <si>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</si>
  <si>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</si>
  <si>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</si>
  <si>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</si>
  <si>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</si>
  <si>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</si>
  <si>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</si>
  <si>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</si>
  <si>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</si>
  <si>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</si>
  <si>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</si>
  <si>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</si>
  <si>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</si>
  <si>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</si>
  <si>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</si>
  <si>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</si>
  <si>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</si>
  <si>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</si>
  <si>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</si>
  <si>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</si>
  <si>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</si>
  <si>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</si>
  <si>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</si>
  <si>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</si>
  <si>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</si>
  <si>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</si>
  <si>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</si>
  <si>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</si>
  <si>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</si>
  <si>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</si>
  <si>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</si>
  <si>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</si>
  <si>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</si>
  <si>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</si>
  <si>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</si>
  <si>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</si>
  <si>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</si>
  <si>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</si>
  <si>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</si>
  <si>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</si>
  <si>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</si>
  <si>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</si>
  <si>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</si>
  <si>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</si>
  <si>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</si>
  <si>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</si>
  <si>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</si>
  <si>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</si>
  <si>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</si>
  <si>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</si>
  <si>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</si>
  <si>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</si>
  <si>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</si>
  <si>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</si>
  <si>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</si>
  <si>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</si>
  <si>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</si>
  <si>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</si>
  <si>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</si>
  <si>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</si>
  <si>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</si>
  <si>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</si>
  <si>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</si>
  <si>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</si>
  <si>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</si>
  <si>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</si>
  <si>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</si>
  <si>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</si>
  <si>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</si>
  <si>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</si>
  <si>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</si>
  <si>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</si>
  <si>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</si>
  <si>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</si>
  <si>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</si>
  <si>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</si>
  <si>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</si>
  <si>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</si>
  <si>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</si>
  <si>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</si>
  <si>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</si>
  <si>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</si>
  <si>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</si>
  <si>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</si>
  <si>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</si>
  <si>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</si>
  <si>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</si>
  <si>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</si>
  <si>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</si>
  <si>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</si>
  <si>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</si>
  <si>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</si>
  <si>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</si>
  <si>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</si>
  <si>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</si>
  <si>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</si>
  <si>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</si>
  <si>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</si>
  <si>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</si>
  <si>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</si>
  <si>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</si>
  <si>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</si>
  <si>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</si>
  <si>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</si>
  <si>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</si>
  <si>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</si>
  <si>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</si>
  <si>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</si>
  <si>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</si>
  <si>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</si>
  <si>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</si>
  <si>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</si>
  <si>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</si>
  <si>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</si>
  <si>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</si>
  <si>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</si>
  <si>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</si>
  <si>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</si>
  <si>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</si>
  <si>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</si>
  <si>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</si>
  <si>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</si>
  <si>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</si>
  <si>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</si>
  <si>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</si>
  <si>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</si>
  <si>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</si>
  <si>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</si>
  <si>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</si>
  <si>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</si>
  <si>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</si>
  <si>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</si>
  <si>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</si>
  <si>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</si>
  <si>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</si>
  <si>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</si>
  <si>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</si>
  <si>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</si>
  <si>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</si>
  <si>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</si>
  <si>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</si>
  <si>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</si>
  <si>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</si>
  <si>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</si>
  <si>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</si>
  <si>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</si>
  <si>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</si>
  <si>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</si>
  <si>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</si>
  <si>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</si>
  <si>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</si>
  <si>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</si>
  <si>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</si>
  <si>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</si>
  <si>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</si>
  <si>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</si>
  <si>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</si>
  <si>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</si>
  <si>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</si>
  <si>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</si>
  <si>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</si>
  <si>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</si>
  <si>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</si>
  <si>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</si>
  <si>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</si>
  <si>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</si>
  <si>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</si>
  <si>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</si>
  <si>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</si>
  <si>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</si>
  <si>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</si>
  <si>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</si>
  <si>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</si>
  <si>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</si>
  <si>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</si>
  <si>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</si>
  <si>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</si>
  <si>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</si>
  <si>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</si>
  <si>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</si>
  <si>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</si>
  <si>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</si>
  <si>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</si>
  <si>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</si>
  <si>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</si>
  <si>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</si>
  <si>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</si>
  <si>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</si>
  <si>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</si>
  <si>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</si>
  <si>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</si>
  <si>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</si>
  <si>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</si>
  <si>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</si>
  <si>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</si>
  <si>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</si>
  <si>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</si>
  <si>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</si>
  <si>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</si>
  <si>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</si>
  <si>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</si>
  <si>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</si>
  <si>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</si>
  <si>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</si>
  <si>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</si>
  <si>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</si>
  <si>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</si>
  <si>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</si>
  <si>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</si>
  <si>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</si>
  <si>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</si>
  <si>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</si>
  <si>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</si>
  <si>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</si>
  <si>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</si>
  <si>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</si>
  <si>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</si>
  <si>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</si>
  <si>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</si>
  <si>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</si>
  <si>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</si>
  <si>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</si>
  <si>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</si>
  <si>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</si>
  <si>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</si>
  <si>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</si>
  <si>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</si>
  <si>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</si>
  <si>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</si>
  <si>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</si>
  <si>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</si>
  <si>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</si>
  <si>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</si>
  <si>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</si>
  <si>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</si>
  <si>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</si>
  <si>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</si>
  <si>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</si>
  <si>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</si>
  <si>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</si>
  <si>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</si>
  <si>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</si>
  <si>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</si>
  <si>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</si>
  <si>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</si>
  <si>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</si>
  <si>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</si>
  <si>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</si>
  <si>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</si>
  <si>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</si>
  <si>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</si>
  <si>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</si>
  <si>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</si>
  <si>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</si>
  <si>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</si>
  <si>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</si>
  <si>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</si>
  <si>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</si>
  <si>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</si>
  <si>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</si>
  <si>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</si>
  <si>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</si>
  <si>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</si>
  <si>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</si>
  <si>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</si>
  <si>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</si>
  <si>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</si>
  <si>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</si>
  <si>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</si>
  <si>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</si>
  <si>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</si>
  <si>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</si>
  <si>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</si>
  <si>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</si>
  <si>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</si>
  <si>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</si>
  <si>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</si>
  <si>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</si>
  <si>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</si>
  <si>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</si>
  <si>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</si>
  <si>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</si>
  <si>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</si>
  <si>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</si>
  <si>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</si>
  <si>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</si>
  <si>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</si>
  <si>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</si>
  <si>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</si>
  <si>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</si>
  <si>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</si>
  <si>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</si>
  <si>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</si>
  <si>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</si>
  <si>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</si>
  <si>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</si>
  <si>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</si>
  <si>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</si>
  <si>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</si>
  <si>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</si>
  <si>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</si>
  <si>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</si>
  <si>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</si>
  <si>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</si>
  <si>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</si>
  <si>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</si>
  <si>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</si>
  <si>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</si>
  <si>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</si>
  <si>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</si>
  <si>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</si>
  <si>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</si>
  <si>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</si>
  <si>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</si>
  <si>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</si>
  <si>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</si>
  <si>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</si>
  <si>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</si>
  <si>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</si>
  <si>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</si>
  <si>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</si>
  <si>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</si>
  <si>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</si>
  <si>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</si>
  <si>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</si>
  <si>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</si>
  <si>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</si>
  <si>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</si>
  <si>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</si>
  <si>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</si>
  <si>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</si>
  <si>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</si>
  <si>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</si>
  <si>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</si>
  <si>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</si>
  <si>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</si>
  <si>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</si>
  <si>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</si>
  <si>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</si>
  <si>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</si>
  <si>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</si>
  <si>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</si>
  <si>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</si>
  <si>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</si>
  <si>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</si>
  <si>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</si>
  <si>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</si>
  <si>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</si>
  <si>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</si>
  <si>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</si>
  <si>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</si>
  <si>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</si>
  <si>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</si>
  <si>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</si>
  <si>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</si>
  <si>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</si>
  <si>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</si>
  <si>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</si>
  <si>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</si>
  <si>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</si>
  <si>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</si>
  <si>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</si>
  <si>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</si>
  <si>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</si>
  <si>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</si>
  <si>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</si>
  <si>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</si>
  <si>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</si>
  <si>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</si>
  <si>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</si>
  <si>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</si>
  <si>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</si>
  <si>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</si>
  <si>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</si>
  <si>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</si>
  <si>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</si>
  <si>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</si>
  <si>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</si>
  <si>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</si>
  <si>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</si>
  <si>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</si>
  <si>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</si>
  <si>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</si>
  <si>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</si>
  <si>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</si>
  <si>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</si>
  <si>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</si>
  <si>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</si>
  <si>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</si>
  <si>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</si>
  <si>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</si>
  <si>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</si>
  <si>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</si>
  <si>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</si>
  <si>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</si>
  <si>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</si>
  <si>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</si>
  <si>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</si>
  <si>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</si>
  <si>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</si>
  <si>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</si>
  <si>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</si>
  <si>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</si>
  <si>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</si>
  <si>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</si>
  <si>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</si>
  <si>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</si>
  <si>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</si>
  <si>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</si>
  <si>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</si>
  <si>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</si>
  <si>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</si>
  <si>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</si>
  <si>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</si>
  <si>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</si>
  <si>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</si>
  <si>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</si>
  <si>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</si>
  <si>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</si>
  <si>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</si>
  <si>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</si>
  <si>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</si>
  <si>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</si>
  <si>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</si>
  <si>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</si>
  <si>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</si>
  <si>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</si>
  <si>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</si>
  <si>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</si>
  <si>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</si>
  <si>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</si>
  <si>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</si>
  <si>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</si>
  <si>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</si>
  <si>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</si>
  <si>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</si>
  <si>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</si>
  <si>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</si>
  <si>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</si>
  <si>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</si>
  <si>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</si>
  <si>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</si>
  <si>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</si>
  <si>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</si>
  <si>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</si>
  <si>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</si>
  <si>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</si>
  <si>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</si>
  <si>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</si>
  <si>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</si>
  <si>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</si>
  <si>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</si>
  <si>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</si>
  <si>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</si>
  <si>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</si>
  <si>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</si>
  <si>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</si>
  <si>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</si>
  <si>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</si>
  <si>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</si>
  <si>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</si>
  <si>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</si>
  <si>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</si>
  <si>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</si>
  <si>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</si>
  <si>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</si>
  <si>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</si>
  <si>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</si>
  <si>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</si>
  <si>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</si>
  <si>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</si>
  <si>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</si>
  <si>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</si>
  <si>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</si>
  <si>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</si>
  <si>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</si>
  <si>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</si>
  <si>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</si>
  <si>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</si>
  <si>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</si>
  <si>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</si>
  <si>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</si>
  <si>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</si>
  <si>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</si>
  <si>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</si>
  <si>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</si>
  <si>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</si>
  <si>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</si>
  <si>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</si>
  <si>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</si>
  <si>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</si>
  <si>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</si>
  <si>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</si>
  <si>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</si>
  <si>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</si>
  <si>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</si>
  <si>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</si>
  <si>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</si>
  <si>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</si>
  <si>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</si>
  <si>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</si>
  <si>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</si>
  <si>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</si>
  <si>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</si>
  <si>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</si>
  <si>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</si>
  <si>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</si>
  <si>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</si>
  <si>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</si>
  <si>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</si>
  <si>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</si>
  <si>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</si>
  <si>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</si>
  <si>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</si>
  <si>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</si>
  <si>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</si>
  <si>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</si>
  <si>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</si>
  <si>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</si>
  <si>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</si>
  <si>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</si>
  <si>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</si>
  <si>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</si>
  <si>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</si>
  <si>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</si>
  <si>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</si>
  <si>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</si>
  <si>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</si>
  <si>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</si>
  <si>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</si>
  <si>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</si>
  <si>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</si>
  <si>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</si>
  <si>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</si>
  <si>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</si>
  <si>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</si>
  <si>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</si>
  <si>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</si>
  <si>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</si>
  <si>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</si>
  <si>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</si>
  <si>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</si>
  <si>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</si>
  <si>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</si>
  <si>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</si>
  <si>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</si>
  <si>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</si>
  <si>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</si>
  <si>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</si>
  <si>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</si>
  <si>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</si>
  <si>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</si>
  <si>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</si>
  <si>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</si>
  <si>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</si>
  <si>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</si>
  <si>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</si>
  <si>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</si>
  <si>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</si>
  <si>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</si>
  <si>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</si>
  <si>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</si>
  <si>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</si>
  <si>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</si>
  <si>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</si>
  <si>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</si>
  <si>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</si>
  <si>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</si>
  <si>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</si>
  <si>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</si>
  <si>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</si>
  <si>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</si>
  <si>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</si>
  <si>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</si>
  <si>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</si>
  <si>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</si>
  <si>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</si>
  <si>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</si>
  <si>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</si>
  <si>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</si>
  <si>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</si>
  <si>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</si>
  <si>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</si>
  <si>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</si>
  <si>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</si>
  <si>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</si>
  <si>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</si>
  <si>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</si>
  <si>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</si>
  <si>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</si>
  <si>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</si>
  <si>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</si>
  <si>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</si>
  <si>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</si>
  <si>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</si>
  <si>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</si>
  <si>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</si>
  <si>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</si>
  <si>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</si>
  <si>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</si>
  <si>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</si>
  <si>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</si>
  <si>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</si>
  <si>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</si>
  <si>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</si>
  <si>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</si>
  <si>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</si>
  <si>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</si>
  <si>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</si>
  <si>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</si>
  <si>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</si>
  <si>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</si>
  <si>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</si>
  <si>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</si>
  <si>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</si>
  <si>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</si>
  <si>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</si>
  <si>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</si>
  <si>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</si>
  <si>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</si>
  <si>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</si>
  <si>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</si>
  <si>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</si>
  <si>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</si>
  <si>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</si>
  <si>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</si>
  <si>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</si>
  <si>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</si>
  <si>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</si>
  <si>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</si>
  <si>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</si>
  <si>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</si>
  <si>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</si>
  <si>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</si>
  <si>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</si>
  <si>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</si>
  <si>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</si>
  <si>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</si>
  <si>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</si>
  <si>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</si>
  <si>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</si>
  <si>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</si>
  <si>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</si>
  <si>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</si>
  <si>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</si>
  <si>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</si>
  <si>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</si>
  <si>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</si>
  <si>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</si>
  <si>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</si>
  <si>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</si>
  <si>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</si>
  <si>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</si>
  <si>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</si>
  <si>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</si>
  <si>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</si>
  <si>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</si>
  <si>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</si>
  <si>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</si>
  <si>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</si>
  <si>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</si>
  <si>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</si>
  <si>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</si>
  <si>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</si>
  <si>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</si>
  <si>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</si>
  <si>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</si>
  <si>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</si>
  <si>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</si>
  <si>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</si>
  <si>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</si>
  <si>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</si>
  <si>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</si>
  <si>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</si>
  <si>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</si>
  <si>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</si>
  <si>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</si>
  <si>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</si>
  <si>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</si>
  <si>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</si>
  <si>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</si>
  <si>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</si>
  <si>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</si>
  <si>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</si>
  <si>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</si>
  <si>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</si>
  <si>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</si>
  <si>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</si>
  <si>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</si>
  <si>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</si>
  <si>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</si>
  <si>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</si>
  <si>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</si>
  <si>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</si>
  <si>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</si>
  <si>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</si>
  <si>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</si>
  <si>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</si>
  <si>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</si>
  <si>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</si>
  <si>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</si>
  <si>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</si>
  <si>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</si>
  <si>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</si>
  <si>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</si>
  <si>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</si>
  <si>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</si>
  <si>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</si>
  <si>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</si>
  <si>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</si>
  <si>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</si>
  <si>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</si>
  <si>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</si>
  <si>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</si>
  <si>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</si>
  <si>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</si>
  <si>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</si>
  <si>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</si>
  <si>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</si>
  <si>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</si>
  <si>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</si>
  <si>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</si>
  <si>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</si>
  <si>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</si>
  <si>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</si>
  <si>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</si>
  <si>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</si>
  <si>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</si>
  <si>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</si>
  <si>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</si>
  <si>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</si>
  <si>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</si>
  <si>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</si>
  <si>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</si>
  <si>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</si>
  <si>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</si>
  <si>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</si>
  <si>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</si>
  <si>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</si>
  <si>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</si>
  <si>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</si>
  <si>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</si>
  <si>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</si>
  <si>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</si>
  <si>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</si>
  <si>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</si>
  <si>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</si>
  <si>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</si>
  <si>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</si>
  <si>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</si>
  <si>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</si>
  <si>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</si>
  <si>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</si>
  <si>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</si>
  <si>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</si>
  <si>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</si>
  <si>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</si>
  <si>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</si>
  <si>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</si>
  <si>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</si>
  <si>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</si>
  <si>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</si>
  <si>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</si>
  <si>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</si>
  <si>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</si>
  <si>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</si>
  <si>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</si>
  <si>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</si>
  <si>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</si>
  <si>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</si>
  <si>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</si>
  <si>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</si>
  <si>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</si>
  <si>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</si>
  <si>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</si>
  <si>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</si>
  <si>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</si>
  <si>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</si>
  <si>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</si>
  <si>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</si>
  <si>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</si>
  <si>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</si>
  <si>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</si>
  <si>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</si>
  <si>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</si>
  <si>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</si>
  <si>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</si>
  <si>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</si>
  <si>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</si>
  <si>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</si>
  <si>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</si>
  <si>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</si>
  <si>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</si>
  <si>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</si>
  <si>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</si>
  <si>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</si>
  <si>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</si>
  <si>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</si>
  <si>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</si>
  <si>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</si>
  <si>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</si>
  <si>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</si>
  <si>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</si>
  <si>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</si>
  <si>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</si>
  <si>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</si>
  <si>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</si>
  <si>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</si>
  <si>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</si>
  <si>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</si>
  <si>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</si>
  <si>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</si>
  <si>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</si>
  <si>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</si>
  <si>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</si>
  <si>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</si>
  <si>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</si>
  <si>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</si>
  <si>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</si>
  <si>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</si>
  <si>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</si>
  <si>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</si>
  <si>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</si>
  <si>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</si>
  <si>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</si>
  <si>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</si>
  <si>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</si>
  <si>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</si>
  <si>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</si>
  <si>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</si>
  <si>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</si>
  <si>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</si>
  <si>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</si>
  <si>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</si>
  <si>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</si>
  <si>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</si>
  <si>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</si>
  <si>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</si>
  <si>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</si>
  <si>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</si>
  <si>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</si>
  <si>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</si>
  <si>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</si>
  <si>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</si>
  <si>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</si>
  <si>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</si>
  <si>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</si>
  <si>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</si>
  <si>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</si>
  <si>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</si>
  <si>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</si>
  <si>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</si>
  <si>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</si>
  <si>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</si>
  <si>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</si>
  <si>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</si>
  <si>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</si>
  <si>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</si>
  <si>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</si>
  <si>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</si>
  <si>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</si>
  <si>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</si>
  <si>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</si>
  <si>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</si>
  <si>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</si>
  <si>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</si>
  <si>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</si>
  <si>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</si>
  <si>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</si>
  <si>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</si>
  <si>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</si>
  <si>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</si>
  <si>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</si>
  <si>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</si>
  <si>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</si>
  <si>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</si>
  <si>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</si>
  <si>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</si>
  <si>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</si>
  <si>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</si>
  <si>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</si>
  <si>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</si>
  <si>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</si>
  <si>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</si>
  <si>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</si>
  <si>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</si>
  <si>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</si>
  <si>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</si>
  <si>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</si>
  <si>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</si>
  <si>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</si>
  <si>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</si>
  <si>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</si>
  <si>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</si>
  <si>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</si>
  <si>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</si>
  <si>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</si>
  <si>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</si>
  <si>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</si>
  <si>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</si>
  <si>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</si>
  <si>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</si>
  <si>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</si>
  <si>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</si>
  <si>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</si>
  <si>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</si>
  <si>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</si>
  <si>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</si>
  <si>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</si>
  <si>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</si>
  <si>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</si>
  <si>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</si>
  <si>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</si>
  <si>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</si>
  <si>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</si>
  <si>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</si>
  <si>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</si>
  <si>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</si>
  <si>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</si>
  <si>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</si>
  <si>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</si>
  <si>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</si>
  <si>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</si>
  <si>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</si>
  <si>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</si>
  <si>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</si>
  <si>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</si>
  <si>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</si>
  <si>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</si>
  <si>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</si>
  <si>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</si>
  <si>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</si>
  <si>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</si>
  <si>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</si>
  <si>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</si>
  <si>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</si>
  <si>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</si>
  <si>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</si>
  <si>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</si>
  <si>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</si>
  <si>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</si>
  <si>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</si>
  <si>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</si>
  <si>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</si>
  <si>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</si>
  <si>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</si>
  <si>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</si>
  <si>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</si>
  <si>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</si>
  <si>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</si>
  <si>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</si>
  <si>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</si>
  <si>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</si>
  <si>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</si>
  <si>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</si>
  <si>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</si>
  <si>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</si>
  <si>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</si>
  <si>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</si>
  <si>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</si>
  <si>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</si>
  <si>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</si>
  <si>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</si>
  <si>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</si>
  <si>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</si>
  <si>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</si>
  <si>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</si>
  <si>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</si>
  <si>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</si>
  <si>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</si>
  <si>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</si>
  <si>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</si>
  <si>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</si>
  <si>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</si>
  <si>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</si>
  <si>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</si>
  <si>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</si>
  <si>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</si>
  <si>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</si>
  <si>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</si>
  <si>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</si>
  <si>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</si>
  <si>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</si>
  <si>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</si>
  <si>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</si>
  <si>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</si>
  <si>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</si>
  <si>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</si>
  <si>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</si>
  <si>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</si>
  <si>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</si>
  <si>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</si>
  <si>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</si>
  <si>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</si>
  <si>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</si>
  <si>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</si>
  <si>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</si>
  <si>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</si>
  <si>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</si>
  <si>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</si>
  <si>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</si>
  <si>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</si>
  <si>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</si>
  <si>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</si>
  <si>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</si>
  <si>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</si>
  <si>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</si>
  <si>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</si>
  <si>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</si>
  <si>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</si>
  <si>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</si>
  <si>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</si>
  <si>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</si>
  <si>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</si>
  <si>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</si>
  <si>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</si>
  <si>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</si>
  <si>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</si>
  <si>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</si>
  <si>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</si>
  <si>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</si>
  <si>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</si>
  <si>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</si>
  <si>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</si>
  <si>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</si>
  <si>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</si>
  <si>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</si>
  <si>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</si>
  <si>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</si>
  <si>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</si>
  <si>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</si>
  <si>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</si>
  <si>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</si>
  <si>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</si>
  <si>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</si>
  <si>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</si>
  <si>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</si>
  <si>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</si>
  <si>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</si>
  <si>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</si>
  <si>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</si>
  <si>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</si>
  <si>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</si>
  <si>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</si>
  <si>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</si>
  <si>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</si>
  <si>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</si>
  <si>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</si>
  <si>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</si>
  <si>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</si>
  <si>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</si>
  <si>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</si>
  <si>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</si>
  <si>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</si>
  <si>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</si>
  <si>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</si>
  <si>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</si>
  <si>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</si>
  <si>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</si>
  <si>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</si>
  <si>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</si>
  <si>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</si>
  <si>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</si>
  <si>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</si>
  <si>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</si>
  <si>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</si>
  <si>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</si>
  <si>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</si>
  <si>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</si>
  <si>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</si>
  <si>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</si>
  <si>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</si>
  <si>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</si>
  <si>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</si>
  <si>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</si>
  <si>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</si>
  <si>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</si>
  <si>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</si>
  <si>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</si>
  <si>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</si>
  <si>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</si>
  <si>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</si>
  <si>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</si>
  <si>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</si>
  <si>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</si>
  <si>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</si>
  <si>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</si>
  <si>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</si>
  <si>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</si>
  <si>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</si>
  <si>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</si>
  <si>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</si>
  <si>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</si>
  <si>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</si>
  <si>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</si>
  <si>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</si>
  <si>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</si>
  <si>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</si>
  <si>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</si>
  <si>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</si>
  <si>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</si>
  <si>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</si>
  <si>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</si>
  <si>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</si>
  <si>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</si>
  <si>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</si>
  <si>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</si>
  <si>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</si>
  <si>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</si>
  <si>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</si>
  <si>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</si>
  <si>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</si>
  <si>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</si>
  <si>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</si>
  <si>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</si>
  <si>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</si>
  <si>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</si>
  <si>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</si>
  <si>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</si>
  <si>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</si>
  <si>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</si>
  <si>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</si>
  <si>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</si>
  <si>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</si>
  <si>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</si>
  <si>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</si>
  <si>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</si>
  <si>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</si>
  <si>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</si>
  <si>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</si>
  <si>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</si>
  <si>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</si>
  <si>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</si>
  <si>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</si>
  <si>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</si>
  <si>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</si>
  <si>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</si>
  <si>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</si>
  <si>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</si>
  <si>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</si>
  <si>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</si>
  <si>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</si>
  <si>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</si>
  <si>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</si>
  <si>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</si>
  <si>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</si>
  <si>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</si>
  <si>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</si>
  <si>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</si>
  <si>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</si>
  <si>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</si>
  <si>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</si>
  <si>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</si>
  <si>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</si>
  <si>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</si>
  <si>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</si>
  <si>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</si>
  <si>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</si>
  <si>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</si>
  <si>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</si>
  <si>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</si>
  <si>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</si>
  <si>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</si>
  <si>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</si>
  <si>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</si>
  <si>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</si>
  <si>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</si>
  <si>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</si>
  <si>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</si>
  <si>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</si>
  <si>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</si>
  <si>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</si>
  <si>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</si>
  <si>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</si>
  <si>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</si>
  <si>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</si>
  <si>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</si>
  <si>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</si>
  <si>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</si>
  <si>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</si>
  <si>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</si>
  <si>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</si>
  <si>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</si>
  <si>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</si>
  <si>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</si>
  <si>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</si>
  <si>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</si>
  <si>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</si>
  <si>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</si>
  <si>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</si>
  <si>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</si>
  <si>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</si>
  <si>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</si>
  <si>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</si>
  <si>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</si>
  <si>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</si>
  <si>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</si>
  <si>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</si>
  <si>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</si>
  <si>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</si>
  <si>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</si>
  <si>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</si>
  <si>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</si>
  <si>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</si>
  <si>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</si>
  <si>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</si>
  <si>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</si>
  <si>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</si>
  <si>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</si>
  <si>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</si>
  <si>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</si>
  <si>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</si>
  <si>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</si>
  <si>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</si>
  <si>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</si>
  <si>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</si>
  <si>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</si>
  <si>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</si>
  <si>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</si>
  <si>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</si>
  <si>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</si>
  <si>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</si>
  <si>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</si>
  <si>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</si>
  <si>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</si>
  <si>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</si>
  <si>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</si>
  <si>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</si>
  <si>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</si>
  <si>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</si>
  <si>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</si>
  <si>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</si>
  <si>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</si>
  <si>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</si>
  <si>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</si>
  <si>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</si>
  <si>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</si>
  <si>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</si>
  <si>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</si>
  <si>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</si>
  <si>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</si>
  <si>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</si>
  <si>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</si>
  <si>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</si>
  <si>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</si>
  <si>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</si>
  <si>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</si>
  <si>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</si>
  <si>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</si>
  <si>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</si>
  <si>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</si>
  <si>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</si>
  <si>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</si>
  <si>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</si>
  <si>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</si>
  <si>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</si>
  <si>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</si>
  <si>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</si>
  <si>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</si>
  <si>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</si>
  <si>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</si>
  <si>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</si>
  <si>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</si>
  <si>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</si>
  <si>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</si>
  <si>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</si>
  <si>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</si>
  <si>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</si>
  <si>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</si>
  <si>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</si>
  <si>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</si>
  <si>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</si>
  <si>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</si>
  <si>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</si>
  <si>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</si>
  <si>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</si>
  <si>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</si>
  <si>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</si>
  <si>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</si>
  <si>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</si>
  <si>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</si>
  <si>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</si>
  <si>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</si>
  <si>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</si>
  <si>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</si>
  <si>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</si>
  <si>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</si>
  <si>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</si>
  <si>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</si>
  <si>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</si>
  <si>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</si>
  <si>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</si>
  <si>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</si>
  <si>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</si>
  <si>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</si>
  <si>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</si>
  <si>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</si>
  <si>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</si>
  <si>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</si>
  <si>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</si>
  <si>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</si>
  <si>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</si>
  <si>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</si>
  <si>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</si>
  <si>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</si>
  <si>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</si>
  <si>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</si>
  <si>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</si>
  <si>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</si>
  <si>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</si>
  <si>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</si>
  <si>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</si>
  <si>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</si>
  <si>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</si>
  <si>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</si>
  <si>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</si>
  <si>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</si>
  <si>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</si>
  <si>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</si>
  <si>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</si>
  <si>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</si>
  <si>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</si>
  <si>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</si>
  <si>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</si>
  <si>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</si>
  <si>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</si>
  <si>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</si>
  <si>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</si>
  <si>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</si>
  <si>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</si>
  <si>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</si>
  <si>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</si>
  <si>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</si>
  <si>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</si>
  <si>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</si>
  <si>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</si>
  <si>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</si>
  <si>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</si>
  <si>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</si>
  <si>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</si>
  <si>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</si>
  <si>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</si>
  <si>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</si>
  <si>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</si>
  <si>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</si>
  <si>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</si>
  <si>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</si>
  <si>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</si>
  <si>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</si>
  <si>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</si>
  <si>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</si>
  <si>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</si>
  <si>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</si>
  <si>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</si>
  <si>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</si>
  <si>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</si>
  <si>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</si>
  <si>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</si>
  <si>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</si>
  <si>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</si>
  <si>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</si>
  <si>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</si>
  <si>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</si>
  <si>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</si>
  <si>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</si>
  <si>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</si>
  <si>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</si>
  <si>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</si>
  <si>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</si>
  <si>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</si>
  <si>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</si>
  <si>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</si>
  <si>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</si>
  <si>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</si>
  <si>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</si>
  <si>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</si>
  <si>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</si>
  <si>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</si>
  <si>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</si>
  <si>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</si>
  <si>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</si>
  <si>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</si>
  <si>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</si>
  <si>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</si>
  <si>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</si>
  <si>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</si>
  <si>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</si>
  <si>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</si>
  <si>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</si>
  <si>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</si>
  <si>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</si>
  <si>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</si>
  <si>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</si>
  <si>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</si>
  <si>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</si>
  <si>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</si>
  <si>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</si>
  <si>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</si>
  <si>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</si>
  <si>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</si>
  <si>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</si>
  <si>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</si>
  <si>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</si>
  <si>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</si>
  <si>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</si>
  <si>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</si>
  <si>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</si>
  <si>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</si>
  <si>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</si>
  <si>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</si>
  <si>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</si>
  <si>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</si>
  <si>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</si>
  <si>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</si>
  <si>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</si>
  <si>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</si>
  <si>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</si>
  <si>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</si>
  <si>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</si>
  <si>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</si>
  <si>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</si>
  <si>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</si>
  <si>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</si>
  <si>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</si>
  <si>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</si>
  <si>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</si>
  <si>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</si>
  <si>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</si>
  <si>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</si>
  <si>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</si>
  <si>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</si>
  <si>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</si>
  <si>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</si>
  <si>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</si>
  <si>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</si>
  <si>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</si>
  <si>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</si>
  <si>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</si>
  <si>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</si>
  <si>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</si>
  <si>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</si>
  <si>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</si>
  <si>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</si>
  <si>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</si>
  <si>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</si>
  <si>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</si>
  <si>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</si>
  <si>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</si>
  <si>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</si>
  <si>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</si>
  <si>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</si>
  <si>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</si>
  <si>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</si>
  <si>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</si>
  <si>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</si>
  <si>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</si>
  <si>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</si>
  <si>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</si>
  <si>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</si>
  <si>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</si>
  <si>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</si>
  <si>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</si>
  <si>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</si>
  <si>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</si>
  <si>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</si>
  <si>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</si>
  <si>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</si>
  <si>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</si>
  <si>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</si>
  <si>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</si>
  <si>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</si>
  <si>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</si>
  <si>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</si>
  <si>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</si>
  <si>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</si>
  <si>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</si>
  <si>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</si>
  <si>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</si>
  <si>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</si>
  <si>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</si>
  <si>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</si>
  <si>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</si>
  <si>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</si>
  <si>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</si>
  <si>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</si>
  <si>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</si>
  <si>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</si>
  <si>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</si>
  <si>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</si>
  <si>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</si>
  <si>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</si>
  <si>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</si>
  <si>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</si>
  <si>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</si>
  <si>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</si>
  <si>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</si>
  <si>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</si>
  <si>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</si>
  <si>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</si>
  <si>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</si>
  <si>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</si>
  <si>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</si>
  <si>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</si>
  <si>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</si>
  <si>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</si>
  <si>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</si>
  <si>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</si>
  <si>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</si>
  <si>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</si>
  <si>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</si>
  <si>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</si>
  <si>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</si>
  <si>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</si>
  <si>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</si>
  <si>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</si>
  <si>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</si>
  <si>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</si>
  <si>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</si>
  <si>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</si>
  <si>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</si>
  <si>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</si>
  <si>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</si>
  <si>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</si>
  <si>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</si>
  <si>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</si>
  <si>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</si>
  <si>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</si>
  <si>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</si>
  <si>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</si>
  <si>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</si>
  <si>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</si>
  <si>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</si>
  <si>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</si>
  <si>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</si>
  <si>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</si>
  <si>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</si>
  <si>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</si>
  <si>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</si>
  <si>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</si>
  <si>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</si>
  <si>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</si>
  <si>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</si>
  <si>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</si>
  <si>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</si>
  <si>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</si>
  <si>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</si>
  <si>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</si>
  <si>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</si>
  <si>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</si>
  <si>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</si>
  <si>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</si>
  <si>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</si>
  <si>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</si>
  <si>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</si>
  <si>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</si>
  <si>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</si>
  <si>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</si>
  <si>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</si>
  <si>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</si>
  <si>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</si>
  <si>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</si>
  <si>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</si>
  <si>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</si>
  <si>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</si>
  <si>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</si>
  <si>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</si>
  <si>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</si>
  <si>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</si>
  <si>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</si>
  <si>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</si>
  <si>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</si>
  <si>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</si>
  <si>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</si>
  <si>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</si>
  <si>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</si>
  <si>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</si>
  <si>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</si>
  <si>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</si>
  <si>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</si>
  <si>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</si>
  <si>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</si>
  <si>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</si>
  <si>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</si>
  <si>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</si>
  <si>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</si>
  <si>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</si>
  <si>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</si>
  <si>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</si>
  <si>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</si>
  <si>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</si>
  <si>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</si>
  <si>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</si>
  <si>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</si>
  <si>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</si>
  <si>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</si>
  <si>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</si>
  <si>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</si>
  <si>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</si>
  <si>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</si>
  <si>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</si>
  <si>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</si>
  <si>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</si>
  <si>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</si>
  <si>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</si>
  <si>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</si>
  <si>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</si>
  <si>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</si>
  <si>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</si>
  <si>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</si>
  <si>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</si>
  <si>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</si>
  <si>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</si>
  <si>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</si>
  <si>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</si>
  <si>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</si>
  <si>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</si>
  <si>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</si>
  <si>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</si>
  <si>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</si>
  <si>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</si>
  <si>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</si>
  <si>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</si>
  <si>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</si>
  <si>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</si>
  <si>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</si>
  <si>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</si>
  <si>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</si>
  <si>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</si>
  <si>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</si>
  <si>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</si>
  <si>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</si>
  <si>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</si>
  <si>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</si>
  <si>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</si>
  <si>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</si>
  <si>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</si>
  <si>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</si>
  <si>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</si>
  <si>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</si>
  <si>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</si>
  <si>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</si>
  <si>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</si>
  <si>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</si>
  <si>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</si>
  <si>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</si>
  <si>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</si>
  <si>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</si>
  <si>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</si>
  <si>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</si>
  <si>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</si>
  <si>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</si>
  <si>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</si>
  <si>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</si>
  <si>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</si>
  <si>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</si>
  <si>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</si>
  <si>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</si>
  <si>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</si>
  <si>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</si>
  <si>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</si>
  <si>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</si>
  <si>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</si>
  <si>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</si>
  <si>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</si>
  <si>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</si>
  <si>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</si>
  <si>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</si>
  <si>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</si>
  <si>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</si>
  <si>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</si>
  <si>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</si>
  <si>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</si>
  <si>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</si>
  <si>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</si>
  <si>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</si>
  <si>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</si>
  <si>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</si>
  <si>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</si>
  <si>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</si>
  <si>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</si>
  <si>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</si>
  <si>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</si>
  <si>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</si>
  <si>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</si>
  <si>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</si>
  <si>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</si>
  <si>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</si>
  <si>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</si>
  <si>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</si>
  <si>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</si>
  <si>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</si>
  <si>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</si>
  <si>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</si>
  <si>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</si>
  <si>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</si>
  <si>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</si>
  <si>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</si>
  <si>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</si>
  <si>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</si>
  <si>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</si>
  <si>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</si>
  <si>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</si>
  <si>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</si>
  <si>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</si>
  <si>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</si>
  <si>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</si>
  <si>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</si>
  <si>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</si>
  <si>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</si>
  <si>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</si>
  <si>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</si>
  <si>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</si>
  <si>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</si>
  <si>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</si>
  <si>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</si>
  <si>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</si>
  <si>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</si>
  <si>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</si>
  <si>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</si>
  <si>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</si>
  <si>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</si>
  <si>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</si>
  <si>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</si>
  <si>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</si>
  <si>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</si>
  <si>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</si>
  <si>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</si>
  <si>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</si>
  <si>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</si>
  <si>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</si>
  <si>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</si>
  <si>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</si>
  <si>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</si>
  <si>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</si>
  <si>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</si>
  <si>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</si>
  <si>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</si>
  <si>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</si>
  <si>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</si>
  <si>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</si>
  <si>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</si>
  <si>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</si>
  <si>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</si>
  <si>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</si>
  <si>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</si>
  <si>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</si>
  <si>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</si>
  <si>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</si>
  <si>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</si>
  <si>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</si>
  <si>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</si>
  <si>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</si>
  <si>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</si>
  <si>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</si>
  <si>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</si>
  <si>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</si>
  <si>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</si>
  <si>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</si>
  <si>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</si>
  <si>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</si>
  <si>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</si>
  <si>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</si>
  <si>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</si>
  <si>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</si>
  <si>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</si>
  <si>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</si>
  <si>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</si>
  <si>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</si>
  <si>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</si>
  <si>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</si>
  <si>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</si>
  <si>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</si>
  <si>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</si>
  <si>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</si>
  <si>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</si>
  <si>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</si>
  <si>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</si>
  <si>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</si>
  <si>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</si>
  <si>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</si>
  <si>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</si>
  <si>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</si>
  <si>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</si>
  <si>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</si>
  <si>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</si>
  <si>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</si>
  <si>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</si>
  <si>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</si>
  <si>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</si>
  <si>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</si>
  <si>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</si>
  <si>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</si>
  <si>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</si>
  <si>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</si>
  <si>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</si>
  <si>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</si>
  <si>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</si>
  <si>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</si>
  <si>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</si>
  <si>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</si>
  <si>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</si>
  <si>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</si>
  <si>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</si>
  <si>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</si>
  <si>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</si>
  <si>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</si>
  <si>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</si>
  <si>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</si>
  <si>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</si>
  <si>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</si>
  <si>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</si>
  <si>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</si>
  <si>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</si>
  <si>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</si>
  <si>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</si>
  <si>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</si>
  <si>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</si>
  <si>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</si>
  <si>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</si>
  <si>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</si>
  <si>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</si>
  <si>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</si>
  <si>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</si>
  <si>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</si>
  <si>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</si>
  <si>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</si>
  <si>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</si>
  <si>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</si>
  <si>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</si>
  <si>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</si>
  <si>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</si>
  <si>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</si>
  <si>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</si>
  <si>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</si>
  <si>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</si>
  <si>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</si>
  <si>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</si>
  <si>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</si>
  <si>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</si>
  <si>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</si>
  <si>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</si>
  <si>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</si>
  <si>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</si>
  <si>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</si>
  <si>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</si>
  <si>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</si>
  <si>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</si>
  <si>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</si>
  <si>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</si>
  <si>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</si>
  <si>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</si>
  <si>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</si>
  <si>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</si>
  <si>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</si>
  <si>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</si>
  <si>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</si>
  <si>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</si>
  <si>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</si>
  <si>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</si>
  <si>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</si>
  <si>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</si>
  <si>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</si>
  <si>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</si>
  <si>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</si>
  <si>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</si>
  <si>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</si>
  <si>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</si>
  <si>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</si>
  <si>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</si>
  <si>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</si>
  <si>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</si>
  <si>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</si>
  <si>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</si>
  <si>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</si>
  <si>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</si>
  <si>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</si>
  <si>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</si>
  <si>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</si>
  <si>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</si>
  <si>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</si>
  <si>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</si>
  <si>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</si>
  <si>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</si>
  <si>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</si>
  <si>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</si>
  <si>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</si>
  <si>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</si>
  <si>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</si>
  <si>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</si>
  <si>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</si>
  <si>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</si>
  <si>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</si>
  <si>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</si>
  <si>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</si>
  <si>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</si>
  <si>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</si>
  <si>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</si>
  <si>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</si>
  <si>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</si>
  <si>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</si>
  <si>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</si>
  <si>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</si>
  <si>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</si>
  <si>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</si>
  <si>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</si>
  <si>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</si>
  <si>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</si>
  <si>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</si>
  <si>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</si>
  <si>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</si>
  <si>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</si>
  <si>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</si>
  <si>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</si>
  <si>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</si>
  <si>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</si>
  <si>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</si>
  <si>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</si>
  <si>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</si>
  <si>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</si>
  <si>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</si>
  <si>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</si>
  <si>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</si>
  <si>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</si>
  <si>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</si>
  <si>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</si>
  <si>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</si>
  <si>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</si>
  <si>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</si>
  <si>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</si>
  <si>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</si>
  <si>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</si>
  <si>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</si>
  <si>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</si>
  <si>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</si>
  <si>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</si>
  <si>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</si>
  <si>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</si>
  <si>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</si>
  <si>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</si>
  <si>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</si>
  <si>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</si>
  <si>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</si>
  <si>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</si>
  <si>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</si>
  <si>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</si>
  <si>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</si>
  <si>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</si>
  <si>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</si>
  <si>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</si>
  <si>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</si>
  <si>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</si>
  <si>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</si>
  <si>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</si>
  <si>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</si>
  <si>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</si>
  <si>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</si>
  <si>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</si>
  <si>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</si>
  <si>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</si>
  <si>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</si>
  <si>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</si>
  <si>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</si>
  <si>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</si>
  <si>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</si>
  <si>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</si>
  <si>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</si>
  <si>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</si>
  <si>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</si>
  <si>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</si>
  <si>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</si>
  <si>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</si>
  <si>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</si>
  <si>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</si>
  <si>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</si>
  <si>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</si>
  <si>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</si>
  <si>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</si>
  <si>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</si>
  <si>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</si>
  <si>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</si>
  <si>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</si>
  <si>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</si>
  <si>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</si>
  <si>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</si>
  <si>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</si>
  <si>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</si>
  <si>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</si>
  <si>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</si>
  <si>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</si>
  <si>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</si>
  <si>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</si>
  <si>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</si>
  <si>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</si>
  <si>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</si>
  <si>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</si>
  <si>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</si>
  <si>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</si>
  <si>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</si>
  <si>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</si>
  <si>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</si>
  <si>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</si>
  <si>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</si>
  <si>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</si>
  <si>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</si>
  <si>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</si>
  <si>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</si>
  <si>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</si>
  <si>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</si>
  <si>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</si>
  <si>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</si>
  <si>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</si>
  <si>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</si>
  <si>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</si>
  <si>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</si>
  <si>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</si>
  <si>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</si>
  <si>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</si>
  <si>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</si>
  <si>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</si>
  <si>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</si>
  <si>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</si>
  <si>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</si>
  <si>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</si>
  <si>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</si>
  <si>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</si>
  <si>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</si>
  <si>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</si>
  <si>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</si>
  <si>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</si>
  <si>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</si>
  <si>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</si>
  <si>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</si>
  <si>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</si>
  <si>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</si>
  <si>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</si>
  <si>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</si>
  <si>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</si>
  <si>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</si>
  <si>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</si>
  <si>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</si>
  <si>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</si>
  <si>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</si>
  <si>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</si>
  <si>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</si>
  <si>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</si>
  <si>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</si>
  <si>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</si>
  <si>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</si>
  <si>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</si>
  <si>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</si>
  <si>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</si>
  <si>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</si>
  <si>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</si>
  <si>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</si>
  <si>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</si>
  <si>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</si>
  <si>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</si>
  <si>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</si>
  <si>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</si>
  <si>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</si>
  <si>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</si>
  <si>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</si>
  <si>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</si>
  <si>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</si>
  <si>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</si>
  <si>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</si>
  <si>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</si>
  <si>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</si>
  <si>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</si>
  <si>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</si>
  <si>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</si>
  <si>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</si>
  <si>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</si>
  <si>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</si>
  <si>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</si>
  <si>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</si>
  <si>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</si>
  <si>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</si>
  <si>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</si>
  <si>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</si>
  <si>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</si>
  <si>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</si>
  <si>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</si>
  <si>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</si>
  <si>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</si>
  <si>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</si>
  <si>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</si>
  <si>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</si>
  <si>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</si>
  <si>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</si>
  <si>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</si>
  <si>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</si>
  <si>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</si>
  <si>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</si>
  <si>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</si>
  <si>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</si>
  <si>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</si>
  <si>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</si>
  <si>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</si>
  <si>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</si>
  <si>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</si>
  <si>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</si>
  <si>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</si>
  <si>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</si>
  <si>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</si>
  <si>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</si>
  <si>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</si>
  <si>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</si>
  <si>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</si>
  <si>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</si>
  <si>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</si>
  <si>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</si>
  <si>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</si>
  <si>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</si>
  <si>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</si>
  <si>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</si>
  <si>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</si>
  <si>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</si>
  <si>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</si>
  <si>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</si>
  <si>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</si>
  <si>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</si>
  <si>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</si>
  <si>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</si>
  <si>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</si>
  <si>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</si>
  <si>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</si>
  <si>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</si>
  <si>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</si>
  <si>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</si>
  <si>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</si>
  <si>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</si>
  <si>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</si>
  <si>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</si>
  <si>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</si>
  <si>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</si>
  <si>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</si>
  <si>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</si>
  <si>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</si>
  <si>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</si>
  <si>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</si>
  <si>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</si>
  <si>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</si>
  <si>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</si>
  <si>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</si>
  <si>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</si>
  <si>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</si>
  <si>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</si>
  <si>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</si>
  <si>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</si>
  <si>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</si>
  <si>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</si>
  <si>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</si>
  <si>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</si>
  <si>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</si>
  <si>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</si>
  <si>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</si>
  <si>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</si>
  <si>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</si>
  <si>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</si>
  <si>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</si>
  <si>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</si>
  <si>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</si>
  <si>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</si>
  <si>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</si>
  <si>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</si>
  <si>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</si>
  <si>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</si>
  <si>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</si>
  <si>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</si>
  <si>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</si>
  <si>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</si>
  <si>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</si>
  <si>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</si>
  <si>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</si>
  <si>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</si>
  <si>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</si>
  <si>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</si>
  <si>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</si>
  <si>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</si>
  <si>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</si>
  <si>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</si>
  <si>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</si>
  <si>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</si>
  <si>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</si>
  <si>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</si>
  <si>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</si>
  <si>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</si>
  <si>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</si>
  <si>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</si>
  <si>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</si>
  <si>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</si>
  <si>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</si>
  <si>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</si>
  <si>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</si>
  <si>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</si>
  <si>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</si>
  <si>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</si>
  <si>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</si>
  <si>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</si>
  <si>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</si>
  <si>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</si>
  <si>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</si>
  <si>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</si>
  <si>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</si>
  <si>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</si>
  <si>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</si>
  <si>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</si>
  <si>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</si>
  <si>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</si>
  <si>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</si>
  <si>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</si>
  <si>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</si>
  <si>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</si>
  <si>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</si>
  <si>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</si>
  <si>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</si>
  <si>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</si>
  <si>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</si>
  <si>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</si>
  <si>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</si>
  <si>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</si>
  <si>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</si>
  <si>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</si>
  <si>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</si>
  <si>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</si>
  <si>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</si>
  <si>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</si>
  <si>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</si>
  <si>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</si>
  <si>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</si>
  <si>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</si>
  <si>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</si>
  <si>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</si>
  <si>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</si>
  <si>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</si>
  <si>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</si>
  <si>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</si>
  <si>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</si>
  <si>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</si>
  <si>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</si>
  <si>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</si>
  <si>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</si>
  <si>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</si>
  <si>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</si>
  <si>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</si>
  <si>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</si>
  <si>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</si>
  <si>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</si>
  <si>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</si>
  <si>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</si>
  <si>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</si>
  <si>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</si>
  <si>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</si>
  <si>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</si>
  <si>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</si>
  <si>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</si>
  <si>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</si>
  <si>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</si>
  <si>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</si>
  <si>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</si>
  <si>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</si>
  <si>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</si>
  <si>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</si>
  <si>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</si>
  <si>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</si>
  <si>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</si>
  <si>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</si>
  <si>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</si>
  <si>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</si>
  <si>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</si>
  <si>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</si>
  <si>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</si>
  <si>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</si>
  <si>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</si>
  <si>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</si>
  <si>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</si>
  <si>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</si>
  <si>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</si>
  <si>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</si>
  <si>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</si>
  <si>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</si>
  <si>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</si>
  <si>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</si>
  <si>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</si>
  <si>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</si>
  <si>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</si>
  <si>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</si>
  <si>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</si>
  <si>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</si>
  <si>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</si>
  <si>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</si>
  <si>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</si>
  <si>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</si>
  <si>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</si>
  <si>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</si>
  <si>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</si>
  <si>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</si>
  <si>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</si>
  <si>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</si>
  <si>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</si>
  <si>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</si>
  <si>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</si>
  <si>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</si>
  <si>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</si>
  <si>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</si>
  <si>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</si>
  <si>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</si>
  <si>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</si>
  <si>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</si>
  <si>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</si>
  <si>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</si>
  <si>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</si>
  <si>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</si>
  <si>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</si>
  <si>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</si>
  <si>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</si>
  <si>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</si>
  <si>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</si>
  <si>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</si>
  <si>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</si>
  <si>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</si>
  <si>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</si>
  <si>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</si>
  <si>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</si>
  <si>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</si>
  <si>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</si>
  <si>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</si>
  <si>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</si>
  <si>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</si>
  <si>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</si>
  <si>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</si>
  <si>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</si>
  <si>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</si>
  <si>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</si>
  <si>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</si>
  <si>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</si>
  <si>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</si>
  <si>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</si>
  <si>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</si>
  <si>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</si>
  <si>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</si>
  <si>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</si>
  <si>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</si>
  <si>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</si>
  <si>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</si>
  <si>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</si>
  <si>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</si>
  <si>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</si>
  <si>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</si>
  <si>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</si>
  <si>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</si>
  <si>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</si>
  <si>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</si>
  <si>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</si>
  <si>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</si>
  <si>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</si>
  <si>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</si>
  <si>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</si>
  <si>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</si>
  <si>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</si>
  <si>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</si>
  <si>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</si>
  <si>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</si>
  <si>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</si>
  <si>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</si>
  <si>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</si>
  <si>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</si>
  <si>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</si>
  <si>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</si>
  <si>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</si>
  <si>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</si>
  <si>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</si>
  <si>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</si>
  <si>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</si>
  <si>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</si>
  <si>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</si>
  <si>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</si>
  <si>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</si>
  <si>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</si>
  <si>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</si>
  <si>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</si>
  <si>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</si>
  <si>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</si>
  <si>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</si>
  <si>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</si>
  <si>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</si>
  <si>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</si>
  <si>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</si>
  <si>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</si>
  <si>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</si>
  <si>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</si>
  <si>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</si>
  <si>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</si>
  <si>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</si>
  <si>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</si>
  <si>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</si>
  <si>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</si>
  <si>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</si>
  <si>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</si>
  <si>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</si>
  <si>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</si>
  <si>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</si>
  <si>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</si>
  <si>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</si>
  <si>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</si>
  <si>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</si>
  <si>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</si>
  <si>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</si>
  <si>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</si>
  <si>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</si>
  <si>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</si>
  <si>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</si>
  <si>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</si>
  <si>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</si>
  <si>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</si>
  <si>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</si>
  <si>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</si>
  <si>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</si>
  <si>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</si>
  <si>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</si>
  <si>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</si>
  <si>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</si>
  <si>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</si>
  <si>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</si>
  <si>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</si>
  <si>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</si>
  <si>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</si>
  <si>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</si>
  <si>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</si>
  <si>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</si>
  <si>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</si>
  <si>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</si>
  <si>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</si>
  <si>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</si>
  <si>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</si>
  <si>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</si>
  <si>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</si>
  <si>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</si>
  <si>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</si>
  <si>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</si>
  <si>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</si>
  <si>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</si>
  <si>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</si>
  <si>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</si>
  <si>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</si>
  <si>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</si>
  <si>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</si>
  <si>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</si>
  <si>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</si>
  <si>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</si>
  <si>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</si>
  <si>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</si>
  <si>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</si>
  <si>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</si>
  <si>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</si>
  <si>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</si>
  <si>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</si>
  <si>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</si>
  <si>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</si>
  <si>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</si>
  <si>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</si>
  <si>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</si>
  <si>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</si>
  <si>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</si>
  <si>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</si>
  <si>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</si>
  <si>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</si>
  <si>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</si>
  <si>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</si>
  <si>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</si>
  <si>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</si>
  <si>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</si>
  <si>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</si>
  <si>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</si>
  <si>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</si>
  <si>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</si>
  <si>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</si>
  <si>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</si>
  <si>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</si>
  <si>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</si>
  <si>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</si>
  <si>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</si>
  <si>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</si>
  <si>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</si>
  <si>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</si>
  <si>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</si>
  <si>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</si>
  <si>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</si>
  <si>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</si>
  <si>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</si>
  <si>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</si>
  <si>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</si>
  <si>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</si>
  <si>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</si>
  <si>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</si>
  <si>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</si>
  <si>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</si>
  <si>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</si>
  <si>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</si>
  <si>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</si>
  <si>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</si>
  <si>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</si>
  <si>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</si>
  <si>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</si>
  <si>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</si>
  <si>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</si>
  <si>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</si>
  <si>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</si>
  <si>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</si>
  <si>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</si>
  <si>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</si>
  <si>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</si>
  <si>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</si>
  <si>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</si>
  <si>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</si>
  <si>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</si>
  <si>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</si>
  <si>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</si>
  <si>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</si>
  <si>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</si>
  <si>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</si>
  <si>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</si>
  <si>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</si>
  <si>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</si>
  <si>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</si>
  <si>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</si>
  <si>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</si>
  <si>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</si>
  <si>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</si>
  <si>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</si>
  <si>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</si>
  <si>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</si>
  <si>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</si>
  <si>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</si>
  <si>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</si>
  <si>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</si>
  <si>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</si>
  <si>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</si>
  <si>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</si>
  <si>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</si>
  <si>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</si>
  <si>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</si>
  <si>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</si>
  <si>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</si>
  <si>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</si>
  <si>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</si>
  <si>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</si>
  <si>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</si>
  <si>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</si>
  <si>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</si>
  <si>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</si>
  <si>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</si>
  <si>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</si>
  <si>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</si>
  <si>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</si>
  <si>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</si>
  <si>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</si>
  <si>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</si>
  <si>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</si>
  <si>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</si>
  <si>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</si>
  <si>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</si>
  <si>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</si>
  <si>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</si>
  <si>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</si>
  <si>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</si>
  <si>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</si>
  <si>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</si>
  <si>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</si>
  <si>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</si>
  <si>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</si>
  <si>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</si>
  <si>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</si>
  <si>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</si>
  <si>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</si>
  <si>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</si>
  <si>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</si>
  <si>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</si>
  <si>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</si>
  <si>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</si>
  <si>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</si>
  <si>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</si>
  <si>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</si>
  <si>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</si>
  <si>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</si>
  <si>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</si>
  <si>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</si>
  <si>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</si>
  <si>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</si>
  <si>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</si>
  <si>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</si>
  <si>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</si>
  <si>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</si>
  <si>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</si>
  <si>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</si>
  <si>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</si>
  <si>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</si>
  <si>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</si>
  <si>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</si>
  <si>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</si>
  <si>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</si>
  <si>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</si>
  <si>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</si>
  <si>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</si>
  <si>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</si>
  <si>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</si>
  <si>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</si>
  <si>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</si>
  <si>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</si>
  <si>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</si>
  <si>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</si>
  <si>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</si>
  <si>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</si>
  <si>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</si>
  <si>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</si>
  <si>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</si>
  <si>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</si>
  <si>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</si>
  <si>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</si>
  <si>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</si>
  <si>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</si>
  <si>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</si>
  <si>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</si>
  <si>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</si>
  <si>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</si>
  <si>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</si>
  <si>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</si>
  <si>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</si>
  <si>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</si>
  <si>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</si>
  <si>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</si>
  <si>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</si>
  <si>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</si>
  <si>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</si>
  <si>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</si>
  <si>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</si>
  <si>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</si>
  <si>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</si>
  <si>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</si>
  <si>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</si>
  <si>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</si>
  <si>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</si>
  <si>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</si>
  <si>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</si>
  <si>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</si>
  <si>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</si>
  <si>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</si>
  <si>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</si>
  <si>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</si>
  <si>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</si>
  <si>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</si>
  <si>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</si>
  <si>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</si>
  <si>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</si>
  <si>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</si>
  <si>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</si>
  <si>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</si>
  <si>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</si>
  <si>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</si>
  <si>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</si>
  <si>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</si>
  <si>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</si>
  <si>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</si>
  <si>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</si>
  <si>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</si>
  <si>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</si>
  <si>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</si>
  <si>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</si>
  <si>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</si>
  <si>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</si>
  <si>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</si>
  <si>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</si>
  <si>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</si>
  <si>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</si>
  <si>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</si>
  <si>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</si>
  <si>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</si>
  <si>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</si>
  <si>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</si>
  <si>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</si>
  <si>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</si>
  <si>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</si>
  <si>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</si>
  <si>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</si>
  <si>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</si>
  <si>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</si>
  <si>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</si>
  <si>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</si>
  <si>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</si>
  <si>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</si>
  <si>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</si>
  <si>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</si>
  <si>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</si>
  <si>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</si>
  <si>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</si>
  <si>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</si>
  <si>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</si>
  <si>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</si>
  <si>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</si>
  <si>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</si>
  <si>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</si>
  <si>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</si>
  <si>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</si>
  <si>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</si>
  <si>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</si>
  <si>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</si>
  <si>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</si>
  <si>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</si>
  <si>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</si>
  <si>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</si>
  <si>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</si>
  <si>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</si>
  <si>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</si>
  <si>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</si>
  <si>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</si>
  <si>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</si>
  <si>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</si>
  <si>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</si>
  <si>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</si>
  <si>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</si>
  <si>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</si>
  <si>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</si>
  <si>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</si>
  <si>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</si>
  <si>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</si>
  <si>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</si>
  <si>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</si>
  <si>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</si>
  <si>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</si>
  <si>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</si>
  <si>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</si>
  <si>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</si>
  <si>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</si>
  <si>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</si>
  <si>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</si>
  <si>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</si>
  <si>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</si>
  <si>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</si>
  <si>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</si>
  <si>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</si>
  <si>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</si>
  <si>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</si>
  <si>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</si>
  <si>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</si>
  <si>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</si>
  <si>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</si>
  <si>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</si>
  <si>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</si>
  <si>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</si>
  <si>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</si>
  <si>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</si>
  <si>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</si>
  <si>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</si>
  <si>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</si>
  <si>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</si>
  <si>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</si>
  <si>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</si>
  <si>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</si>
  <si>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</si>
  <si>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</si>
  <si>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</si>
  <si>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</si>
  <si>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</si>
  <si>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</si>
  <si>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</si>
  <si>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</si>
  <si>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</si>
  <si>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</si>
  <si>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</si>
  <si>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</si>
  <si>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</si>
  <si>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</si>
  <si>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</si>
  <si>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</si>
  <si>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</si>
  <si>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</si>
  <si>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</si>
  <si>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</si>
  <si>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</si>
  <si>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</si>
  <si>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</si>
  <si>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</si>
  <si>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</si>
  <si>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</si>
  <si>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</si>
  <si>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</si>
  <si>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</si>
  <si>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</si>
  <si>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</si>
  <si>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</si>
  <si>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</si>
  <si>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</si>
  <si>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</si>
  <si>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</si>
  <si>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</si>
  <si>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</si>
  <si>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</si>
  <si>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</si>
  <si>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</si>
  <si>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</si>
  <si>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</si>
  <si>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</si>
  <si>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</si>
  <si>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</si>
  <si>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</si>
  <si>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</si>
  <si>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</si>
  <si>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</si>
  <si>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</si>
  <si>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</si>
  <si>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</si>
  <si>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</si>
  <si>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</si>
  <si>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</si>
  <si>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</si>
  <si>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</si>
  <si>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</si>
  <si>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</si>
  <si>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</si>
  <si>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</si>
  <si>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</si>
  <si>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</si>
  <si>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</si>
  <si>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</si>
  <si>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</si>
  <si>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</si>
  <si>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</si>
  <si>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</si>
  <si>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</si>
  <si>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</si>
  <si>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</si>
  <si>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</si>
  <si>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</si>
  <si>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</si>
  <si>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</si>
  <si>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</si>
  <si>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</si>
  <si>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</si>
  <si>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</si>
  <si>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</si>
  <si>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</si>
  <si>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</si>
  <si>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</si>
  <si>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</si>
  <si>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</si>
  <si>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</si>
  <si>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</si>
  <si>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</si>
  <si>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</si>
  <si>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</si>
  <si>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</si>
  <si>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</si>
  <si>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</si>
  <si>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</si>
  <si>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</si>
  <si>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</si>
  <si>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</si>
  <si>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</si>
  <si>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</si>
  <si>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</si>
  <si>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</si>
  <si>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</si>
  <si>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</si>
  <si>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</si>
  <si>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</si>
  <si>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</si>
  <si>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</si>
  <si>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</si>
  <si>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</si>
  <si>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</si>
  <si>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</si>
  <si>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</si>
  <si>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</si>
  <si>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</si>
  <si>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</si>
  <si>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</si>
  <si>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</si>
  <si>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</si>
  <si>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</si>
  <si>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</si>
  <si>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</si>
  <si>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</si>
  <si>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</si>
  <si>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</si>
  <si>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</si>
  <si>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</si>
  <si>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</si>
  <si>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</si>
  <si>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</si>
  <si>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</si>
  <si>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</si>
  <si>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</si>
  <si>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</si>
  <si>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</si>
  <si>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</si>
  <si>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</si>
  <si>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</si>
  <si>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</si>
  <si>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</si>
  <si>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</si>
  <si>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</si>
  <si>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</si>
  <si>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</si>
  <si>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</si>
  <si>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</si>
  <si>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</si>
  <si>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</si>
  <si>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</si>
  <si>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</si>
  <si>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</si>
  <si>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</si>
  <si>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</si>
  <si>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</si>
  <si>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</si>
  <si>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</si>
  <si>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</si>
  <si>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</si>
  <si>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</si>
  <si>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</si>
  <si>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</si>
  <si>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</si>
  <si>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</si>
  <si>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</si>
  <si>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</si>
  <si>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</si>
  <si>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</si>
  <si>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</si>
  <si>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</si>
  <si>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</si>
  <si>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</si>
  <si>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</si>
  <si>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</si>
  <si>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</si>
  <si>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</si>
  <si>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</si>
  <si>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</si>
  <si>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</si>
  <si>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</si>
  <si>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</si>
  <si>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</si>
  <si>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</si>
  <si>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</si>
  <si>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</si>
  <si>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</si>
  <si>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</si>
  <si>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</si>
  <si>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</si>
  <si>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</si>
  <si>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</si>
  <si>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</si>
  <si>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</si>
  <si>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</si>
  <si>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</si>
  <si>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</si>
  <si>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</si>
  <si>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</si>
  <si>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</si>
  <si>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</si>
  <si>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</si>
  <si>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</si>
  <si>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</si>
  <si>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</si>
  <si>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</si>
  <si>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</si>
  <si>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</si>
  <si>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</si>
  <si>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</si>
  <si>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</si>
  <si>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</si>
  <si>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</si>
  <si>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</si>
  <si>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</si>
  <si>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</si>
  <si>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</si>
  <si>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</si>
  <si>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</si>
  <si>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</si>
  <si>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</si>
  <si>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</si>
  <si>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</si>
  <si>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</si>
  <si>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</si>
  <si>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</si>
  <si>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</si>
  <si>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</si>
  <si>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</si>
  <si>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</si>
  <si>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</si>
  <si>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</si>
  <si>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</si>
  <si>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</si>
  <si>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</si>
  <si>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</si>
  <si>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</si>
  <si>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</si>
  <si>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</si>
  <si>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</si>
  <si>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</si>
  <si>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</si>
  <si>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</si>
  <si>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</si>
  <si>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</si>
  <si>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</si>
  <si>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</si>
  <si>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</si>
  <si>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</si>
  <si>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</si>
  <si>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</si>
  <si>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</si>
  <si>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</si>
  <si>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</si>
  <si>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</si>
  <si>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</si>
  <si>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</si>
  <si>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</si>
  <si>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</si>
  <si>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</si>
  <si>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</si>
  <si>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</si>
  <si>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</si>
  <si>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</si>
  <si>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</si>
  <si>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</si>
  <si>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</si>
  <si>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</si>
  <si>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</si>
  <si>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</si>
  <si>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</si>
  <si>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</si>
  <si>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</si>
  <si>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</si>
  <si>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</si>
  <si>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</si>
  <si>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</si>
  <si>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</si>
  <si>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</si>
  <si>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</si>
  <si>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</si>
  <si>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</si>
  <si>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</si>
  <si>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</si>
  <si>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</si>
  <si>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</si>
  <si>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</si>
  <si>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</si>
  <si>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</si>
  <si>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</si>
  <si>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</si>
  <si>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</si>
  <si>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</si>
  <si>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</si>
  <si>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</si>
  <si>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</si>
  <si>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</si>
  <si>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</si>
  <si>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</si>
  <si>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</si>
  <si>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</si>
  <si>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</si>
  <si>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</si>
  <si>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</si>
  <si>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</si>
  <si>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</si>
  <si>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</si>
  <si>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</si>
  <si>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</si>
  <si>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</si>
  <si>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</si>
  <si>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</si>
  <si>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</si>
  <si>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</si>
  <si>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</si>
  <si>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</si>
  <si>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</si>
  <si>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</si>
  <si>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</si>
  <si>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</si>
  <si>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</si>
  <si>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</si>
  <si>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</si>
  <si>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</si>
  <si>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</si>
  <si>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</si>
  <si>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</si>
  <si>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</si>
  <si>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</si>
  <si>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</si>
  <si>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</si>
  <si>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</si>
  <si>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</si>
  <si>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</si>
  <si>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</si>
  <si>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</si>
  <si>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</si>
  <si>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</si>
  <si>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</si>
  <si>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</si>
  <si>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</si>
  <si>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</si>
  <si>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</si>
  <si>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</si>
  <si>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</si>
  <si>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</si>
  <si>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</si>
  <si>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</si>
  <si>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</si>
  <si>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</si>
  <si>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</si>
  <si>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</si>
  <si>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</si>
  <si>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</si>
  <si>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</si>
  <si>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</si>
  <si>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</si>
  <si>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</si>
  <si>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</si>
  <si>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</si>
  <si>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</si>
  <si>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</si>
  <si>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</si>
  <si>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</si>
  <si>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</si>
  <si>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</si>
  <si>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</si>
  <si>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</si>
  <si>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</si>
  <si>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</si>
  <si>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</si>
  <si>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</si>
  <si>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</si>
  <si>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</si>
  <si>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</si>
  <si>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</si>
  <si>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</si>
  <si>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</si>
  <si>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</si>
  <si>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</si>
  <si>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</si>
  <si>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</si>
  <si>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</si>
  <si>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</si>
  <si>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</si>
  <si>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</si>
  <si>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</si>
  <si>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</si>
  <si>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</si>
  <si>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</si>
  <si>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</si>
  <si>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</si>
  <si>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</si>
  <si>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</si>
  <si>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</si>
  <si>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</si>
  <si>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</si>
  <si>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</si>
  <si>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</si>
  <si>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</si>
  <si>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</si>
  <si>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</si>
  <si>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</si>
  <si>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</si>
  <si>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</si>
  <si>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</si>
  <si>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</si>
  <si>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</si>
  <si>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</si>
  <si>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</si>
  <si>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</si>
  <si>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</si>
  <si>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</si>
  <si>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</si>
  <si>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</si>
  <si>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</si>
  <si>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</si>
  <si>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</si>
  <si>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</si>
  <si>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</si>
  <si>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</si>
  <si>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</si>
  <si>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</si>
  <si>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</si>
  <si>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</si>
  <si>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</si>
  <si>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</si>
  <si>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</si>
  <si>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</si>
  <si>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</si>
  <si>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</si>
  <si>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</si>
  <si>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</si>
  <si>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</si>
  <si>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</si>
  <si>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</si>
  <si>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</si>
  <si>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</si>
  <si>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</si>
  <si>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</si>
  <si>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</si>
  <si>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</si>
  <si>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</si>
  <si>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</si>
  <si>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</si>
  <si>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</si>
  <si>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</si>
  <si>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</si>
  <si>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</si>
  <si>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</si>
  <si>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</si>
  <si>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</si>
  <si>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</si>
  <si>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</si>
  <si>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</si>
  <si>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</si>
  <si>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</si>
  <si>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</si>
  <si>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</si>
  <si>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</si>
  <si>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</si>
  <si>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</si>
  <si>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</si>
  <si>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</si>
  <si>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</si>
  <si>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</si>
  <si>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</si>
  <si>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</si>
  <si>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</si>
  <si>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</si>
  <si>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</si>
  <si>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</si>
  <si>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</si>
  <si>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</si>
  <si>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</si>
  <si>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</si>
  <si>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</si>
  <si>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</si>
  <si>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</si>
  <si>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</si>
  <si>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</si>
  <si>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</si>
  <si>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</si>
  <si>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</si>
  <si>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</si>
  <si>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</si>
  <si>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</si>
  <si>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</si>
  <si>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</si>
  <si>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</si>
  <si>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</si>
  <si>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</si>
  <si>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</si>
  <si>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</si>
  <si>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</si>
  <si>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</si>
  <si>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</si>
  <si>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</si>
  <si>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</si>
  <si>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</si>
  <si>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</si>
  <si>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</si>
  <si>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</si>
  <si>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</si>
  <si>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</si>
  <si>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</si>
  <si>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</si>
  <si>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</si>
  <si>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</si>
  <si>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</si>
  <si>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</si>
  <si>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</si>
  <si>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</si>
  <si>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</si>
  <si>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</si>
  <si>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</si>
  <si>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</si>
  <si>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</si>
  <si>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</si>
  <si>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</si>
  <si>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</si>
  <si>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</si>
  <si>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</si>
  <si>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</si>
  <si>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</si>
  <si>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</si>
  <si>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</si>
  <si>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</si>
  <si>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</si>
  <si>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</si>
  <si>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</si>
  <si>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</si>
  <si>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</si>
  <si>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</si>
  <si>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</si>
  <si>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</si>
  <si>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</si>
  <si>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</si>
  <si>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</si>
  <si>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</si>
  <si>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</si>
  <si>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</si>
  <si>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</si>
  <si>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</si>
  <si>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</si>
  <si>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</si>
  <si>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</si>
  <si>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</si>
  <si>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</si>
  <si>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</si>
  <si>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</si>
  <si>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</si>
  <si>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</si>
  <si>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</si>
  <si>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</si>
  <si>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</si>
  <si>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</si>
  <si>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</si>
  <si>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</si>
  <si>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</si>
  <si>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</si>
  <si>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</si>
  <si>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</si>
  <si>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</si>
  <si>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</si>
  <si>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</si>
  <si>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</si>
  <si>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</si>
  <si>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</si>
  <si>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</si>
  <si>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</si>
  <si>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</si>
  <si>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</si>
  <si>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</si>
  <si>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</si>
  <si>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</si>
  <si>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</si>
  <si>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</si>
  <si>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</si>
  <si>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</si>
  <si>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</si>
  <si>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</si>
  <si>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</si>
  <si>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</si>
  <si>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</si>
  <si>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</si>
  <si>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</si>
  <si>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</si>
  <si>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</si>
  <si>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</si>
  <si>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</si>
  <si>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</si>
  <si>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</si>
  <si>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</si>
  <si>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</si>
  <si>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</si>
  <si>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</si>
  <si>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</si>
  <si>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</si>
  <si>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</si>
  <si>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</si>
  <si>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</si>
  <si>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</si>
  <si>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</si>
  <si>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</si>
  <si>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</si>
  <si>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</si>
  <si>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</si>
  <si>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</si>
  <si>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</si>
  <si>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</si>
  <si>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</si>
  <si>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</si>
  <si>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</si>
  <si>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</si>
  <si>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</si>
  <si>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</si>
  <si>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</si>
  <si>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</si>
  <si>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</si>
  <si>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</si>
  <si>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</si>
  <si>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</si>
  <si>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</si>
  <si>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</si>
  <si>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</si>
  <si>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</si>
  <si>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</si>
  <si>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</si>
  <si>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</si>
  <si>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</si>
  <si>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</si>
  <si>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</si>
  <si>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</si>
  <si>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</si>
  <si>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</si>
  <si>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</si>
  <si>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</si>
  <si>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</si>
  <si>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</si>
  <si>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</si>
  <si>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</si>
  <si>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</si>
  <si>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</si>
  <si>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</si>
  <si>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</si>
  <si>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</si>
  <si>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</si>
  <si>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</si>
  <si>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</si>
  <si>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</si>
  <si>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</si>
  <si>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</si>
  <si>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</si>
  <si>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</si>
  <si>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</si>
  <si>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</si>
  <si>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</si>
  <si>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</si>
  <si>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</si>
  <si>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</si>
  <si>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</si>
  <si>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</si>
  <si>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</si>
  <si>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</si>
  <si>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</si>
  <si>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</si>
  <si>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</si>
  <si>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</si>
  <si>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</si>
  <si>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</si>
  <si>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</si>
  <si>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</si>
  <si>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</si>
  <si>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</si>
  <si>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</si>
  <si>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</si>
  <si>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</si>
  <si>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</si>
  <si>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</si>
  <si>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</si>
  <si>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</si>
  <si>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</si>
  <si>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</si>
  <si>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</si>
  <si>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</si>
  <si>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</si>
  <si>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</si>
  <si>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</si>
  <si>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</si>
  <si>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</si>
  <si>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</si>
  <si>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</si>
  <si>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</si>
  <si>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</si>
  <si>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</si>
  <si>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</si>
  <si>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</si>
  <si>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</si>
  <si>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</si>
  <si>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</si>
  <si>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</si>
  <si>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</si>
  <si>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</si>
  <si>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</si>
  <si>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</si>
  <si>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</si>
  <si>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</si>
  <si>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</si>
  <si>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</si>
  <si>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</si>
  <si>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</si>
  <si>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</si>
  <si>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</si>
  <si>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</si>
  <si>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</si>
  <si>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</si>
  <si>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</si>
  <si>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</si>
  <si>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</si>
  <si>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</si>
  <si>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</si>
  <si>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</si>
  <si>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</si>
  <si>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</si>
  <si>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</si>
  <si>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</si>
  <si>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</si>
  <si>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</si>
  <si>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</si>
  <si>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</si>
  <si>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</si>
  <si>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</si>
  <si>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</si>
  <si>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</si>
  <si>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</si>
  <si>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</si>
  <si>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</si>
  <si>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</si>
  <si>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</si>
  <si>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</si>
  <si>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</si>
  <si>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</si>
  <si>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</si>
  <si>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</si>
  <si>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</si>
  <si>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</si>
  <si>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</si>
  <si>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</si>
  <si>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</si>
  <si>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</si>
  <si>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</si>
  <si>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</si>
  <si>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</si>
  <si>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</si>
  <si>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</si>
  <si>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</si>
  <si>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</si>
  <si>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</si>
  <si>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</si>
  <si>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</si>
  <si>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</si>
  <si>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</si>
  <si>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</si>
  <si>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</si>
  <si>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</si>
  <si>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</si>
  <si>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</si>
  <si>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</si>
  <si>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</si>
  <si>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</si>
  <si>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</si>
  <si>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</si>
  <si>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</si>
  <si>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</si>
  <si>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</si>
  <si>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</si>
  <si>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</si>
  <si>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</si>
  <si>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</si>
  <si>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</si>
  <si>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</si>
  <si>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</si>
  <si>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</si>
  <si>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</si>
  <si>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</si>
  <si>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</si>
  <si>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</si>
  <si>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</si>
  <si>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</si>
  <si>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</si>
  <si>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</si>
  <si>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</si>
  <si>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</si>
  <si>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</si>
  <si>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</si>
  <si>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</si>
  <si>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</si>
  <si>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</si>
  <si>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</si>
  <si>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</si>
  <si>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</si>
  <si>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</si>
  <si>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</si>
  <si>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</si>
  <si>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</si>
  <si>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</si>
  <si>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</si>
  <si>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</si>
  <si>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</si>
  <si>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</si>
  <si>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</si>
  <si>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</si>
  <si>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</si>
  <si>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</si>
  <si>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</si>
  <si>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</si>
  <si>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</si>
  <si>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</si>
  <si>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</si>
  <si>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</si>
  <si>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</si>
  <si>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</si>
  <si>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</si>
  <si>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</si>
  <si>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</si>
  <si>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</si>
  <si>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</si>
  <si>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</si>
  <si>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</si>
  <si>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</si>
  <si>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</si>
  <si>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</si>
  <si>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</si>
  <si>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</si>
  <si>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</si>
  <si>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</si>
  <si>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</si>
  <si>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</si>
  <si>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</si>
  <si>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</si>
  <si>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</si>
  <si>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</si>
  <si>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</si>
  <si>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</si>
  <si>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</si>
  <si>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</si>
  <si>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</si>
  <si>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</si>
  <si>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</si>
  <si>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</si>
  <si>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</si>
  <si>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</si>
  <si>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</si>
  <si>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</si>
  <si>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</si>
  <si>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</si>
  <si>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</si>
  <si>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</si>
  <si>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</si>
  <si>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</si>
  <si>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</si>
  <si>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</si>
  <si>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</si>
  <si>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</si>
  <si>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</si>
  <si>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</si>
  <si>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</si>
  <si>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</si>
  <si>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</si>
  <si>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</si>
  <si>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</si>
  <si>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</si>
  <si>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</si>
  <si>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</si>
  <si>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</si>
  <si>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</si>
  <si>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</si>
  <si>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</si>
  <si>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</si>
  <si>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</si>
  <si>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</si>
  <si>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</si>
  <si>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</si>
  <si>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</si>
  <si>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</si>
  <si>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</si>
  <si>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</si>
  <si>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</si>
  <si>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</si>
  <si>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</si>
  <si>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</si>
  <si>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</si>
  <si>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</si>
  <si>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</si>
  <si>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</si>
  <si>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</si>
  <si>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</si>
  <si>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</si>
  <si>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</si>
  <si>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</si>
  <si>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</si>
  <si>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</si>
  <si>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</si>
  <si>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</si>
  <si>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</si>
  <si>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</si>
  <si>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</si>
  <si>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</si>
  <si>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</si>
  <si>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</si>
  <si>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</si>
  <si>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</si>
  <si>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</si>
  <si>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</si>
  <si>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</si>
  <si>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</si>
  <si>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</si>
  <si>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</si>
  <si>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</si>
  <si>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</si>
  <si>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</si>
  <si>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</si>
  <si>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</si>
  <si>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</si>
  <si>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</si>
  <si>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</si>
  <si>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</si>
  <si>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</si>
  <si>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</si>
  <si>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</si>
  <si>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</si>
  <si>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</si>
  <si>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</si>
  <si>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</si>
  <si>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</si>
  <si>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</si>
  <si>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</si>
  <si>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</si>
  <si>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</si>
  <si>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</si>
  <si>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</si>
  <si>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</si>
  <si>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</si>
  <si>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</si>
  <si>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</si>
  <si>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</si>
  <si>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</si>
  <si>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</si>
  <si>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</si>
  <si>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</si>
  <si>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</si>
  <si>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</si>
  <si>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</si>
  <si>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</si>
  <si>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</si>
  <si>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</si>
  <si>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</si>
  <si>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</si>
  <si>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</si>
  <si>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</si>
  <si>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</si>
  <si>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</si>
  <si>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</si>
  <si>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</si>
  <si>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</si>
  <si>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</si>
  <si>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</si>
  <si>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</si>
  <si>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</si>
  <si>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</si>
  <si>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</si>
  <si>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</si>
  <si>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</si>
  <si>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</si>
  <si>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</si>
  <si>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</si>
  <si>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</si>
  <si>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</si>
  <si>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</si>
  <si>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</si>
  <si>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</si>
  <si>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</si>
  <si>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</si>
  <si>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</si>
  <si>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</si>
  <si>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</si>
  <si>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</si>
  <si>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</si>
  <si>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</si>
  <si>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</si>
  <si>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</si>
  <si>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</si>
  <si>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</si>
  <si>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</si>
  <si>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</si>
  <si>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</si>
  <si>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</si>
  <si>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</si>
  <si>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</si>
  <si>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</si>
  <si>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</si>
  <si>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</si>
  <si>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</si>
  <si>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</si>
  <si>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</si>
  <si>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</si>
  <si>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</si>
  <si>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</si>
  <si>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</si>
  <si>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</si>
  <si>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</si>
  <si>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</si>
  <si>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</si>
  <si>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</si>
  <si>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</si>
  <si>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</si>
  <si>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</si>
  <si>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</si>
  <si>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</si>
  <si>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</si>
  <si>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</si>
  <si>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</si>
  <si>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</si>
  <si>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</si>
  <si>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</si>
  <si>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</si>
  <si>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</si>
  <si>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</si>
  <si>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</si>
  <si>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</si>
  <si>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</si>
  <si>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</si>
  <si>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</si>
  <si>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</si>
  <si>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</si>
  <si>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</si>
  <si>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</si>
  <si>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</si>
  <si>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</si>
  <si>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</si>
  <si>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</si>
  <si>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</si>
  <si>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</si>
  <si>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</si>
  <si>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</si>
  <si>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</si>
  <si>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</si>
  <si>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</si>
  <si>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</si>
  <si>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</si>
  <si>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</si>
  <si>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</si>
  <si>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</si>
  <si>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</si>
  <si>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</si>
  <si>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</si>
  <si>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</si>
  <si>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</si>
  <si>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</si>
  <si>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</si>
  <si>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</si>
  <si>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</si>
  <si>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</si>
  <si>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</si>
  <si>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</si>
  <si>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</si>
  <si>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</si>
  <si>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</si>
  <si>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</si>
  <si>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</si>
  <si>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</si>
  <si>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</si>
  <si>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</si>
  <si>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</si>
  <si>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</si>
  <si>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</si>
  <si>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</si>
  <si>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</si>
  <si>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</si>
  <si>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</si>
  <si>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</si>
  <si>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</si>
  <si>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</si>
  <si>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</si>
  <si>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</si>
  <si>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</si>
  <si>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</si>
  <si>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</si>
  <si>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</si>
  <si>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</si>
  <si>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</si>
  <si>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</si>
  <si>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</si>
  <si>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</si>
  <si>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</si>
  <si>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</si>
  <si>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</si>
  <si>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</si>
  <si>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</si>
  <si>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</si>
  <si>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</si>
  <si>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</si>
  <si>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</si>
  <si>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</si>
  <si>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</si>
  <si>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</si>
  <si>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</si>
  <si>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</si>
  <si>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</si>
  <si>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</si>
  <si>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</si>
  <si>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</si>
  <si>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</si>
  <si>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</si>
  <si>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</si>
  <si>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</si>
  <si>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</si>
  <si>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</si>
  <si>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</si>
  <si>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</si>
  <si>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</si>
  <si>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</si>
  <si>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</si>
  <si>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</si>
  <si>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</si>
  <si>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</si>
  <si>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</si>
  <si>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</si>
  <si>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</si>
  <si>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</si>
  <si>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</si>
  <si>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</si>
  <si>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</si>
  <si>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</si>
  <si>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</si>
  <si>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</si>
  <si>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</si>
  <si>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</si>
  <si>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</si>
  <si>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</si>
  <si>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</si>
  <si>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</si>
  <si>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</si>
  <si>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</si>
  <si>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</si>
  <si>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</si>
  <si>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</si>
  <si>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</si>
  <si>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</si>
  <si>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</si>
  <si>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</si>
  <si>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</si>
  <si>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</si>
  <si>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</si>
  <si>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</si>
  <si>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</si>
  <si>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</si>
  <si>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</si>
  <si>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</si>
  <si>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</si>
  <si>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</si>
  <si>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</si>
  <si>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</si>
  <si>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</si>
  <si>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</si>
  <si>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</si>
  <si>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</si>
  <si>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</si>
  <si>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</si>
  <si>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</si>
  <si>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</si>
  <si>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</si>
  <si>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</si>
  <si>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</si>
  <si>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</si>
  <si>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</si>
  <si>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</si>
  <si>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</si>
  <si>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</si>
  <si>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</si>
  <si>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</si>
  <si>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</si>
  <si>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</si>
  <si>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</si>
  <si>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</si>
  <si>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</si>
  <si>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</si>
  <si>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</si>
  <si>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</si>
  <si>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</si>
  <si>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</si>
  <si>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</si>
  <si>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</si>
  <si>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</si>
  <si>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</si>
  <si>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</si>
  <si>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</si>
  <si>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</si>
  <si>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</si>
  <si>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</si>
  <si>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</si>
  <si>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</si>
  <si>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</si>
  <si>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</si>
  <si>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</si>
  <si>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</si>
  <si>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</si>
  <si>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</si>
  <si>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</si>
  <si>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</si>
  <si>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</si>
  <si>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</si>
  <si>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</si>
  <si>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</si>
  <si>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</si>
  <si>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</si>
  <si>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</si>
  <si>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</si>
  <si>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</si>
  <si>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</si>
  <si>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</si>
  <si>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</si>
  <si>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</si>
  <si>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</si>
  <si>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</si>
  <si>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</si>
  <si>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</si>
  <si>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</si>
  <si>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</si>
  <si>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</si>
  <si>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</si>
  <si>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</si>
  <si>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</si>
  <si>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</si>
  <si>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</si>
  <si>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</si>
  <si>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</si>
  <si>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</si>
  <si>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</si>
  <si>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</si>
  <si>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</si>
  <si>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</si>
  <si>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</si>
  <si>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</si>
  <si>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</si>
  <si>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</si>
  <si>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</si>
  <si>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</si>
  <si>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</si>
  <si>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</si>
  <si>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</si>
  <si>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</si>
  <si>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</si>
  <si>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</si>
  <si>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</si>
  <si>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</si>
  <si>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</si>
  <si>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</si>
  <si>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</si>
  <si>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</si>
  <si>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</si>
  <si>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</si>
  <si>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</si>
  <si>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</si>
  <si>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</si>
  <si>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</si>
  <si>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</si>
  <si>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</si>
  <si>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</si>
  <si>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</si>
  <si>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</si>
  <si>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</si>
  <si>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</si>
  <si>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</si>
  <si>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</si>
  <si>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</si>
  <si>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</si>
  <si>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</si>
  <si>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</si>
  <si>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</si>
  <si>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</si>
  <si>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</si>
  <si>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</si>
  <si>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</si>
  <si>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</si>
  <si>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</si>
  <si>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</si>
  <si>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</si>
  <si>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</si>
  <si>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</si>
  <si>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</si>
  <si>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</si>
  <si>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</si>
  <si>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</si>
  <si>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</si>
  <si>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</si>
  <si>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</si>
  <si>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</si>
  <si>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</si>
  <si>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</si>
  <si>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</si>
  <si>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</si>
  <si>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</si>
  <si>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</si>
  <si>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</si>
  <si>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</si>
  <si>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</si>
  <si>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</si>
  <si>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</si>
  <si>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</si>
  <si>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</si>
  <si>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</si>
  <si>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</si>
  <si>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</si>
  <si>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</si>
  <si>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</si>
  <si>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</si>
  <si>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</si>
  <si>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</si>
  <si>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</si>
  <si>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</si>
  <si>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</si>
  <si>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</si>
  <si>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</si>
  <si>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</si>
  <si>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</si>
  <si>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</si>
  <si>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</si>
  <si>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</si>
  <si>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</si>
  <si>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</si>
  <si>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</si>
  <si>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</si>
  <si>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</si>
  <si>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</si>
  <si>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</si>
  <si>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</si>
  <si>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</si>
  <si>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</si>
  <si>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</si>
  <si>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</si>
  <si>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</si>
  <si>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</si>
  <si>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</si>
  <si>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</si>
  <si>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</si>
  <si>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</si>
  <si>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</si>
  <si>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</si>
  <si>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</si>
  <si>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</si>
  <si>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</si>
  <si>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</si>
  <si>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</si>
  <si>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</si>
  <si>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</si>
  <si>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</si>
  <si>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</si>
  <si>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</si>
  <si>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</si>
  <si>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</si>
  <si>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</si>
  <si>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</si>
  <si>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</si>
  <si>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</si>
  <si>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</si>
  <si>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</si>
  <si>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</si>
  <si>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</si>
  <si>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</si>
  <si>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</si>
  <si>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</si>
  <si>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</si>
  <si>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</si>
  <si>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</si>
  <si>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</si>
  <si>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</si>
  <si>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</si>
  <si>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</si>
  <si>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</si>
  <si>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</si>
  <si>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</si>
  <si>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</si>
  <si>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</si>
  <si>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</si>
  <si>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</si>
  <si>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</si>
  <si>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</si>
  <si>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</si>
  <si>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</si>
  <si>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</si>
  <si>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</si>
  <si>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</si>
  <si>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</si>
  <si>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</si>
  <si>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</si>
  <si>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</si>
  <si>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</si>
  <si>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</si>
  <si>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</si>
  <si>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</si>
  <si>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</si>
  <si>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</si>
  <si>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</si>
  <si>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</si>
  <si>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</si>
  <si>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</si>
  <si>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</si>
  <si>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</si>
  <si>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</si>
  <si>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</si>
  <si>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</si>
  <si>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</si>
  <si>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</si>
  <si>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</si>
  <si>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</si>
  <si>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</si>
  <si>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</si>
  <si>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</si>
  <si>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</si>
  <si>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</si>
  <si>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</si>
  <si>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</si>
  <si>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</si>
  <si>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</si>
  <si>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</si>
  <si>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</si>
  <si>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</si>
  <si>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</si>
  <si>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</si>
  <si>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</si>
  <si>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</si>
  <si>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</si>
  <si>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</si>
  <si>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</si>
  <si>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</si>
  <si>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</si>
  <si>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</si>
  <si>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</si>
  <si>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</si>
  <si>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</si>
  <si>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</si>
  <si>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</si>
  <si>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</si>
  <si>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</si>
  <si>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</si>
  <si>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</si>
  <si>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</si>
  <si>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</si>
  <si>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</si>
  <si>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</si>
  <si>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</si>
  <si>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</si>
  <si>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</si>
  <si>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</si>
  <si>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</si>
  <si>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</si>
  <si>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</si>
  <si>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</si>
  <si>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</si>
  <si>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</si>
  <si>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</si>
  <si>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</si>
  <si>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</si>
  <si>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</si>
  <si>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</si>
  <si>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</si>
  <si>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</si>
  <si>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</si>
  <si>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</si>
  <si>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</si>
  <si>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</si>
  <si>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</si>
  <si>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</si>
  <si>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</si>
  <si>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</si>
  <si>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</si>
  <si>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</si>
  <si>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</si>
  <si>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</si>
  <si>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</si>
  <si>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</si>
  <si>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</si>
  <si>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</si>
  <si>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</si>
  <si>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</si>
  <si>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</si>
  <si>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</si>
  <si>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</si>
  <si>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</si>
  <si>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</si>
  <si>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</si>
  <si>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</si>
  <si>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</si>
  <si>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</si>
  <si>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</si>
  <si>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</si>
  <si>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</si>
  <si>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</si>
  <si>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</si>
  <si>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</si>
  <si>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</si>
  <si>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</si>
  <si>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</si>
  <si>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</si>
  <si>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</si>
  <si>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</si>
  <si>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</si>
  <si>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</si>
  <si>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</si>
  <si>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</si>
  <si>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</si>
  <si>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</si>
  <si>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</si>
  <si>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</si>
  <si>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</si>
  <si>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</si>
  <si>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</si>
  <si>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</si>
  <si>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</si>
  <si>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</si>
  <si>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</si>
  <si>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</si>
  <si>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</si>
  <si>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</si>
  <si>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</si>
  <si>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</si>
  <si>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</si>
  <si>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</si>
  <si>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</si>
  <si>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</si>
  <si>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</si>
  <si>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</si>
  <si>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</si>
  <si>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</si>
  <si>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</si>
  <si>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</si>
  <si>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</si>
  <si>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</si>
  <si>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</si>
  <si>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</si>
  <si>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</si>
  <si>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</si>
  <si>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</si>
  <si>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</si>
  <si>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</si>
  <si>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</si>
  <si>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</si>
  <si>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</si>
  <si>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</si>
  <si>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</si>
  <si>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</si>
  <si>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</si>
  <si>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</si>
  <si>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</si>
  <si>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</si>
  <si>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</si>
  <si>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</si>
  <si>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</si>
  <si>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</si>
  <si>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</si>
  <si>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</si>
  <si>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</si>
  <si>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</si>
  <si>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</si>
  <si>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</si>
  <si>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</si>
  <si>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</si>
  <si>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</si>
  <si>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</si>
  <si>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</si>
  <si>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</si>
  <si>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</si>
  <si>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</si>
  <si>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</si>
  <si>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</si>
  <si>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</si>
  <si>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</si>
  <si>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</si>
  <si>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</si>
  <si>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</si>
  <si>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</si>
  <si>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</si>
  <si>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</si>
  <si>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</si>
  <si>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</si>
  <si>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</si>
  <si>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</si>
  <si>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</si>
  <si>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</si>
  <si>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</si>
  <si>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</si>
  <si>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</si>
  <si>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</si>
  <si>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</si>
  <si>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</si>
  <si>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</si>
  <si>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</si>
  <si>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</si>
  <si>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</si>
  <si>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</si>
  <si>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</si>
  <si>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</si>
  <si>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</si>
  <si>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</si>
  <si>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</si>
  <si>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</si>
  <si>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</si>
  <si>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</si>
  <si>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</si>
  <si>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</si>
  <si>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</si>
  <si>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</si>
  <si>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</si>
  <si>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</si>
  <si>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</si>
  <si>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</si>
  <si>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</si>
  <si>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</si>
  <si>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</si>
  <si>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</si>
  <si>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</si>
  <si>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</si>
  <si>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</si>
  <si>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</si>
  <si>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</si>
  <si>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</si>
  <si>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</si>
  <si>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</si>
  <si>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</si>
  <si>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</si>
  <si>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</si>
  <si>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</si>
  <si>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</si>
  <si>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</si>
  <si>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</si>
  <si>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</si>
  <si>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</si>
  <si>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</si>
  <si>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</si>
  <si>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</si>
  <si>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</si>
  <si>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</si>
  <si>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</si>
  <si>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</si>
  <si>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</si>
  <si>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</si>
  <si>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</si>
  <si>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</si>
  <si>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</si>
  <si>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</si>
  <si>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</si>
  <si>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</si>
  <si>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</si>
  <si>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</si>
  <si>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</si>
  <si>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</si>
  <si>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</si>
  <si>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</si>
  <si>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</si>
  <si>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</si>
  <si>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</si>
  <si>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</si>
  <si>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</si>
  <si>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</si>
  <si>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</si>
  <si>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</si>
  <si>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</si>
  <si>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</si>
  <si>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</si>
  <si>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</si>
  <si>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</si>
  <si>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</si>
  <si>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</si>
  <si>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</si>
  <si>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</si>
  <si>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</si>
  <si>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</si>
  <si>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</si>
  <si>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</si>
  <si>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</si>
  <si>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</si>
  <si>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</si>
  <si>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</si>
  <si>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</si>
  <si>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</si>
  <si>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</si>
  <si>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</si>
  <si>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</si>
  <si>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</si>
  <si>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</si>
  <si>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</si>
  <si>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</si>
  <si>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</si>
  <si>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</si>
  <si>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</si>
  <si>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</si>
  <si>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</si>
  <si>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</si>
  <si>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</si>
  <si>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</si>
  <si>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</si>
  <si>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</si>
  <si>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</si>
  <si>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</si>
  <si>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</si>
  <si>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</si>
  <si>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</si>
  <si>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</si>
  <si>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</si>
  <si>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</si>
  <si>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</si>
  <si>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</si>
  <si>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</si>
  <si>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</si>
  <si>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</si>
  <si>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</si>
  <si>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</si>
  <si>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</si>
  <si>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</si>
  <si>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</si>
  <si>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</si>
  <si>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</si>
  <si>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</si>
  <si>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</si>
  <si>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</si>
  <si>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</si>
  <si>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</si>
  <si>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</si>
  <si>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</si>
  <si>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</si>
  <si>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</si>
  <si>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</si>
  <si>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</si>
  <si>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</si>
  <si>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</si>
  <si>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</si>
  <si>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</si>
  <si>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</si>
  <si>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</si>
  <si>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</si>
  <si>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</si>
  <si>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</si>
  <si>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</si>
  <si>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</si>
  <si>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</si>
  <si>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</si>
  <si>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</si>
  <si>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</si>
  <si>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</si>
  <si>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</si>
  <si>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</si>
  <si>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</si>
  <si>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</si>
  <si>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</si>
  <si>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</si>
  <si>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</si>
  <si>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</si>
  <si>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</si>
  <si>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</si>
  <si>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</si>
  <si>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</si>
  <si>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</si>
  <si>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</si>
  <si>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</si>
  <si>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</si>
  <si>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</si>
  <si>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</si>
  <si>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</si>
  <si>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</si>
  <si>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</si>
  <si>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</si>
  <si>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</si>
  <si>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</si>
  <si>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</si>
  <si>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</si>
  <si>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</si>
  <si>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</si>
  <si>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</si>
  <si>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</si>
  <si>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</si>
  <si>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</si>
  <si>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</si>
  <si>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</si>
  <si>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</si>
  <si>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</si>
  <si>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</si>
  <si>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</si>
  <si>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</si>
  <si>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</si>
  <si>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</si>
  <si>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</si>
  <si>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</si>
  <si>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</si>
  <si>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</si>
  <si>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</si>
  <si>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</si>
  <si>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</si>
  <si>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</si>
  <si>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</si>
  <si>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</si>
  <si>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</si>
  <si>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</si>
  <si>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</si>
  <si>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</si>
  <si>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</si>
  <si>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</si>
  <si>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</si>
  <si>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</si>
  <si>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</si>
  <si>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</si>
  <si>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</si>
  <si>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</si>
  <si>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</si>
  <si>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</si>
  <si>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</si>
  <si>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</si>
  <si>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</si>
  <si>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</si>
  <si>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</si>
  <si>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</si>
  <si>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</si>
  <si>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</si>
  <si>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</si>
  <si>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</si>
  <si>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</si>
  <si>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</si>
  <si>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</si>
  <si>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</si>
  <si>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</si>
  <si>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</si>
  <si>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</si>
  <si>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</si>
  <si>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</si>
  <si>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</si>
  <si>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</si>
  <si>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</si>
  <si>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</si>
  <si>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</si>
  <si>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</si>
  <si>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</si>
  <si>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</si>
  <si>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</si>
  <si>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</si>
  <si>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</si>
  <si>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</si>
  <si>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</si>
  <si>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</si>
  <si>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</si>
  <si>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</si>
  <si>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</si>
  <si>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</si>
  <si>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</si>
  <si>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</si>
  <si>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</si>
  <si>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</si>
  <si>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</si>
  <si>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</si>
  <si>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</si>
  <si>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</si>
  <si>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</si>
  <si>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</si>
  <si>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</si>
  <si>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</si>
  <si>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</si>
  <si>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</si>
  <si>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</si>
  <si>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</si>
  <si>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</si>
  <si>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</si>
  <si>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</si>
  <si>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</si>
  <si>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</si>
  <si>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</si>
  <si>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</si>
  <si>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</si>
  <si>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</si>
  <si>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</si>
  <si>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</si>
  <si>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</si>
  <si>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</si>
  <si>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</si>
  <si>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</si>
  <si>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</si>
  <si>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</si>
  <si>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</si>
  <si>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</si>
  <si>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</si>
  <si>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</si>
  <si>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</si>
  <si>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</si>
  <si>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</si>
  <si>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</si>
  <si>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</si>
  <si>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</si>
  <si>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</si>
  <si>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</si>
  <si>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</si>
  <si>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</si>
  <si>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</si>
  <si>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</si>
  <si>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</si>
  <si>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</si>
  <si>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</si>
  <si>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</si>
  <si>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</si>
  <si>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</si>
  <si>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</si>
  <si>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</si>
  <si>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</si>
  <si>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</si>
  <si>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</si>
  <si>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</si>
  <si>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</si>
  <si>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</si>
  <si>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</si>
  <si>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</si>
  <si>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</si>
  <si>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</si>
  <si>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</si>
  <si>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</si>
  <si>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</si>
  <si>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</si>
  <si>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</si>
  <si>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</si>
  <si>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</si>
  <si>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</si>
  <si>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</si>
  <si>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</si>
  <si>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</si>
  <si>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</si>
  <si>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</si>
  <si>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</si>
  <si>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</si>
  <si>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</si>
  <si>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</si>
  <si>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</si>
  <si>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</si>
  <si>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</si>
  <si>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</si>
  <si>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</si>
  <si>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</si>
  <si>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</si>
  <si>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</si>
  <si>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</si>
  <si>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</si>
  <si>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</si>
  <si>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</si>
  <si>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</si>
  <si>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</si>
  <si>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</si>
  <si>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</si>
  <si>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</si>
  <si>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</si>
  <si>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</si>
  <si>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</si>
  <si>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</si>
  <si>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</si>
  <si>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</si>
  <si>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</si>
  <si>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</si>
  <si>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</si>
  <si>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</si>
  <si>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</si>
  <si>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</si>
  <si>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</si>
  <si>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</si>
  <si>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</si>
  <si>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</si>
  <si>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</si>
  <si>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</si>
  <si>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</si>
  <si>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</si>
  <si>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</si>
  <si>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</si>
  <si>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</si>
  <si>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</si>
  <si>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</si>
  <si>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</si>
  <si>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</si>
  <si>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</si>
  <si>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</si>
  <si>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</si>
  <si>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</si>
  <si>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</si>
  <si>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</si>
  <si>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</si>
  <si>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</si>
  <si>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</si>
  <si>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</si>
  <si>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</si>
  <si>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</si>
  <si>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</si>
  <si>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</si>
  <si>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</si>
  <si>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</si>
  <si>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</si>
  <si>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</si>
  <si>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</si>
  <si>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</si>
  <si>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</si>
  <si>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</si>
  <si>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</si>
  <si>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</si>
  <si>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</si>
  <si>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</si>
  <si>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</si>
  <si>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</si>
  <si>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</si>
  <si>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</si>
  <si>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</si>
  <si>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</si>
  <si>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</si>
  <si>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</si>
  <si>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</si>
  <si>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</si>
  <si>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</si>
  <si>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</si>
  <si>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</si>
  <si>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</si>
  <si>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</si>
  <si>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</si>
  <si>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</si>
  <si>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</si>
  <si>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</si>
  <si>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</si>
  <si>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</si>
  <si>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</si>
  <si>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</si>
  <si>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</si>
  <si>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</si>
  <si>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</si>
  <si>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</si>
  <si>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</si>
  <si>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</si>
  <si>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</si>
  <si>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</si>
  <si>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</si>
  <si>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</si>
  <si>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</si>
  <si>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</si>
  <si>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</si>
  <si>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</si>
  <si>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</si>
  <si>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</si>
  <si>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</si>
  <si>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</si>
  <si>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</si>
  <si>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</si>
  <si>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</si>
  <si>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</si>
  <si>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</si>
  <si>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</si>
  <si>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</si>
  <si>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</si>
  <si>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</si>
  <si>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</si>
  <si>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</si>
  <si>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</si>
  <si>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</si>
  <si>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</si>
  <si>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</si>
  <si>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</si>
  <si>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</si>
  <si>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</si>
  <si>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</si>
  <si>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</si>
  <si>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</si>
  <si>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</si>
  <si>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</si>
  <si>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</si>
  <si>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</si>
  <si>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</si>
  <si>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</si>
  <si>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</si>
  <si>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</si>
  <si>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</si>
  <si>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</si>
  <si>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</si>
  <si>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</si>
  <si>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</si>
  <si>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</si>
  <si>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</si>
  <si>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</si>
  <si>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</si>
  <si>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</si>
  <si>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</si>
  <si>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</si>
  <si>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</si>
  <si>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</si>
  <si>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</si>
  <si>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</si>
  <si>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</si>
  <si>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</si>
  <si>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</si>
  <si>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</si>
  <si>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</si>
  <si>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</si>
  <si>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</si>
  <si>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</si>
  <si>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</si>
  <si>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</si>
  <si>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</si>
  <si>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</si>
  <si>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</si>
  <si>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</si>
  <si>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</si>
  <si>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</si>
  <si>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</si>
  <si>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</si>
  <si>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</si>
  <si>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</si>
  <si>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</si>
  <si>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</si>
  <si>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</si>
  <si>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</si>
  <si>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</si>
  <si>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</si>
  <si>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</si>
  <si>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</si>
  <si>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</si>
  <si>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</si>
  <si>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</si>
  <si>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</si>
  <si>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</si>
  <si>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</si>
  <si>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</si>
  <si>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</si>
  <si>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</si>
  <si>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</si>
  <si>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</si>
  <si>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</si>
  <si>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</si>
  <si>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</si>
  <si>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</si>
  <si>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</si>
  <si>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</si>
  <si>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</si>
  <si>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</si>
  <si>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</si>
  <si>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</si>
  <si>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</si>
  <si>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</si>
  <si>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</si>
  <si>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</si>
  <si>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</si>
  <si>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</si>
  <si>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</si>
  <si>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</si>
  <si>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</si>
  <si>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</si>
  <si>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</si>
  <si>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</si>
  <si>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</si>
  <si>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</si>
  <si>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</si>
  <si>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</si>
  <si>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</si>
  <si>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</si>
  <si>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</si>
  <si>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</si>
  <si>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</si>
  <si>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</si>
  <si>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</si>
  <si>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</si>
  <si>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</si>
  <si>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</si>
  <si>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</si>
  <si>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</si>
  <si>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</si>
  <si>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</si>
  <si>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</si>
  <si>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</si>
  <si>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</si>
  <si>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</si>
  <si>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</si>
  <si>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</si>
  <si>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</si>
  <si>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</si>
  <si>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</si>
  <si>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</si>
  <si>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</si>
  <si>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</si>
  <si>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</si>
  <si>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</si>
  <si>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</si>
  <si>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</si>
  <si>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</si>
  <si>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</si>
  <si>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</si>
  <si>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</si>
  <si>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</si>
  <si>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</si>
  <si>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</si>
  <si>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</si>
  <si>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</si>
  <si>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</si>
  <si>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</si>
  <si>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</si>
  <si>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</si>
  <si>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</si>
  <si>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</si>
  <si>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</si>
  <si>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</si>
  <si>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</si>
  <si>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</si>
  <si>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</si>
  <si>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</si>
  <si>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</si>
  <si>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</si>
  <si>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</si>
  <si>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</si>
  <si>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</si>
  <si>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</si>
  <si>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</si>
  <si>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</si>
  <si>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</si>
  <si>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</si>
  <si>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</si>
  <si>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</si>
  <si>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</si>
  <si>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</si>
  <si>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</si>
  <si>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</si>
  <si>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</si>
  <si>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</si>
  <si>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</si>
  <si>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</si>
  <si>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</si>
  <si>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</si>
  <si>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</si>
  <si>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</si>
  <si>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</si>
  <si>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</si>
  <si>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</si>
  <si>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</si>
  <si>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</si>
  <si>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</si>
  <si>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</si>
  <si>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</si>
  <si>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</si>
  <si>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</si>
  <si>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</si>
  <si>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</si>
  <si>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</si>
  <si>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</si>
  <si>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</si>
  <si>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</si>
  <si>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</si>
  <si>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</si>
  <si>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</si>
  <si>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</si>
  <si>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</si>
  <si>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</si>
  <si>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</si>
  <si>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</si>
  <si>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</si>
  <si>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</si>
  <si>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</si>
  <si>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</si>
  <si>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</si>
  <si>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</si>
  <si>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</si>
  <si>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</si>
  <si>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</si>
  <si>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</si>
  <si>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</si>
  <si>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</si>
  <si>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</si>
  <si>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</si>
  <si>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</si>
  <si>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</si>
  <si>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</si>
  <si>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</si>
  <si>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</si>
  <si>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</si>
  <si>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</si>
  <si>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</si>
  <si>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</si>
  <si>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</si>
  <si>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</si>
  <si>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</si>
  <si>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</si>
  <si>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</si>
  <si>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</si>
  <si>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</si>
  <si>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</si>
  <si>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</si>
  <si>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</si>
  <si>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</si>
  <si>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</si>
  <si>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</si>
  <si>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</si>
  <si>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</si>
  <si>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</si>
  <si>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</si>
  <si>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</si>
  <si>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</si>
  <si>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</si>
  <si>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</si>
  <si>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</si>
  <si>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</si>
  <si>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</si>
  <si>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</si>
  <si>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</si>
  <si>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</si>
  <si>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</si>
  <si>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</si>
  <si>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</si>
  <si>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</si>
  <si>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</si>
  <si>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</si>
  <si>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</si>
  <si>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</si>
  <si>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</si>
  <si>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</si>
  <si>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</si>
  <si>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</si>
  <si>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</si>
  <si>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</si>
  <si>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</si>
  <si>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</si>
  <si>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</si>
  <si>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</si>
  <si>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</si>
  <si>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</si>
  <si>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</si>
  <si>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</si>
  <si>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</si>
  <si>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</si>
  <si>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</si>
  <si>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</si>
  <si>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</si>
  <si>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</si>
  <si>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</si>
  <si>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</si>
  <si>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</si>
  <si>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</si>
  <si>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</si>
  <si>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</si>
  <si>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</si>
  <si>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</si>
  <si>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</si>
  <si>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</si>
  <si>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</si>
  <si>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</si>
  <si>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</si>
  <si>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</si>
  <si>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</si>
  <si>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</si>
  <si>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</si>
  <si>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</si>
  <si>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</si>
  <si>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</si>
  <si>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</si>
  <si>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</si>
  <si>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</si>
  <si>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</si>
  <si>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</si>
  <si>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</si>
  <si>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</si>
  <si>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</si>
  <si>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</si>
  <si>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</si>
  <si>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</si>
  <si>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</si>
  <si>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</si>
  <si>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</si>
  <si>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</si>
  <si>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</si>
  <si>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</si>
  <si>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</si>
  <si>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</si>
  <si>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</si>
  <si>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</si>
  <si>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</si>
  <si>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</si>
  <si>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</si>
  <si>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</si>
  <si>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</si>
  <si>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</si>
  <si>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</si>
  <si>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</si>
  <si>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</si>
  <si>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</si>
  <si>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</si>
  <si>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</si>
  <si>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</si>
  <si>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</si>
  <si>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</si>
  <si>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</si>
  <si>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</si>
  <si>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</si>
  <si>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</si>
  <si>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</si>
  <si>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</si>
  <si>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</si>
  <si>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</si>
  <si>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</si>
  <si>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</si>
  <si>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</si>
  <si>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</si>
  <si>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</si>
  <si>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</si>
  <si>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</si>
  <si>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</si>
  <si>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</si>
  <si>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</si>
  <si>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</si>
  <si>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</si>
  <si>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</si>
  <si>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</si>
  <si>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</si>
  <si>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</si>
  <si>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</si>
  <si>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</si>
  <si>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</si>
  <si>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</si>
  <si>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</si>
  <si>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</si>
  <si>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</si>
  <si>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</si>
  <si>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</si>
  <si>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</si>
  <si>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</si>
  <si>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</si>
  <si>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</si>
  <si>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</si>
  <si>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</si>
  <si>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</si>
  <si>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</si>
  <si>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</si>
  <si>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</si>
  <si>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</si>
  <si>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</si>
  <si>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</si>
  <si>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</si>
  <si>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</si>
  <si>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</si>
  <si>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</si>
  <si>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</si>
  <si>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</si>
  <si>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</si>
  <si>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</si>
  <si>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</si>
  <si>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</si>
  <si>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</si>
  <si>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</si>
  <si>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</si>
  <si>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</si>
  <si>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</si>
  <si>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</si>
  <si>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</si>
  <si>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</si>
  <si>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</si>
  <si>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</si>
  <si>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</si>
  <si>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</si>
  <si>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</si>
  <si>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</si>
  <si>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</si>
  <si>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</si>
  <si>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</si>
  <si>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</si>
  <si>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</si>
  <si>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</si>
  <si>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</si>
  <si>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</si>
  <si>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</si>
  <si>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</si>
  <si>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</si>
  <si>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</si>
  <si>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</si>
  <si>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</si>
  <si>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</si>
  <si>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</si>
  <si>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</si>
  <si>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</si>
  <si>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</si>
  <si>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</si>
  <si>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</si>
  <si>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</si>
  <si>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</si>
  <si>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</si>
  <si>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</si>
  <si>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</si>
  <si>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</si>
  <si>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</si>
  <si>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</si>
  <si>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</si>
  <si>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</si>
  <si>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</si>
  <si>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</si>
  <si>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</si>
  <si>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</si>
  <si>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</si>
  <si>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</si>
  <si>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</si>
  <si>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</si>
  <si>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</si>
  <si>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</si>
  <si>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</si>
  <si>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</si>
  <si>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</si>
  <si>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</si>
  <si>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</si>
  <si>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</si>
  <si>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</si>
  <si>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</si>
  <si>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</si>
  <si>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</si>
  <si>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</si>
  <si>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</si>
  <si>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</si>
  <si>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</si>
  <si>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</si>
  <si>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</si>
  <si>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</si>
  <si>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</si>
  <si>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</si>
  <si>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</si>
  <si>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</si>
  <si>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</si>
  <si>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</si>
  <si>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</si>
  <si>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</si>
  <si>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</si>
  <si>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</si>
  <si>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</si>
  <si>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</si>
  <si>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</si>
  <si>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</si>
  <si>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</si>
  <si>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</si>
  <si>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</si>
  <si>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</si>
  <si>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</si>
  <si>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</si>
  <si>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</si>
  <si>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</si>
  <si>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</si>
  <si>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</si>
  <si>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</si>
  <si>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</si>
  <si>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</si>
  <si>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</si>
  <si>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</si>
  <si>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</si>
  <si>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</si>
  <si>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</si>
  <si>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</si>
  <si>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</si>
  <si>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</si>
  <si>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</si>
  <si>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</si>
  <si>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</si>
  <si>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</si>
  <si>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</si>
  <si>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</si>
  <si>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</si>
  <si>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</si>
  <si>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</si>
  <si>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</si>
  <si>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</si>
  <si>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</si>
  <si>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</si>
  <si>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</si>
  <si>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</si>
  <si>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</si>
  <si>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</si>
  <si>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</si>
  <si>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</si>
  <si>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</si>
  <si>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</si>
  <si>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</si>
  <si>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</si>
  <si>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</si>
  <si>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</si>
  <si>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</si>
  <si>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</si>
  <si>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</si>
  <si>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</si>
  <si>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</si>
  <si>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</si>
  <si>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</si>
  <si>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</si>
  <si>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</si>
  <si>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</si>
  <si>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</si>
  <si>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</si>
  <si>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</si>
  <si>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</si>
  <si>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</si>
  <si>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</si>
  <si>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</si>
  <si>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</si>
  <si>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</si>
  <si>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</si>
  <si>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</si>
  <si>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</si>
  <si>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</si>
  <si>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</si>
  <si>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</si>
  <si>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</si>
  <si>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</si>
  <si>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</si>
  <si>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</si>
  <si>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</si>
  <si>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</si>
  <si>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</si>
  <si>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</si>
  <si>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</si>
  <si>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</si>
  <si>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</si>
  <si>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</si>
  <si>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</si>
  <si>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</si>
  <si>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</si>
  <si>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</si>
  <si>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</si>
  <si>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</si>
  <si>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</si>
  <si>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</si>
  <si>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</si>
  <si>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</si>
  <si>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</si>
  <si>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</si>
  <si>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</si>
  <si>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</si>
  <si>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</si>
  <si>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</si>
  <si>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</si>
  <si>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</si>
  <si>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</si>
  <si>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</si>
  <si>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</si>
  <si>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</si>
  <si>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</si>
  <si>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</si>
  <si>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</si>
  <si>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</si>
  <si>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</si>
  <si>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</si>
  <si>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</si>
  <si>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</si>
  <si>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</si>
  <si>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</si>
  <si>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</si>
  <si>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</si>
  <si>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</si>
  <si>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</si>
  <si>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</si>
  <si>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</si>
  <si>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</si>
  <si>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</si>
  <si>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</si>
  <si>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</si>
  <si>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</si>
  <si>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</si>
  <si>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</si>
  <si>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</si>
  <si>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</si>
  <si>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</si>
  <si>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</si>
  <si>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</si>
  <si>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</si>
  <si>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</si>
  <si>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</si>
  <si>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</si>
  <si>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</si>
  <si>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</si>
  <si>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</si>
  <si>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</si>
  <si>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</si>
  <si>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</si>
  <si>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</si>
  <si>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</si>
  <si>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</si>
  <si>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</si>
  <si>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</si>
  <si>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</si>
  <si>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</si>
  <si>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</si>
  <si>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</si>
  <si>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</si>
  <si>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</si>
  <si>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</si>
  <si>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</si>
  <si>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</si>
  <si>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</si>
  <si>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</si>
  <si>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</si>
  <si>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</si>
  <si>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</si>
  <si>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</si>
  <si>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</si>
  <si>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</si>
  <si>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</si>
  <si>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</si>
  <si>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</si>
  <si>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</si>
  <si>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</si>
  <si>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</si>
  <si>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</si>
  <si>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</si>
  <si>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</si>
  <si>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</si>
  <si>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</si>
  <si>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</si>
  <si>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</si>
  <si>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</si>
  <si>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</si>
  <si>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</si>
  <si>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</si>
  <si>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</si>
  <si>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</si>
  <si>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</si>
  <si>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</si>
  <si>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</si>
  <si>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</si>
  <si>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</si>
  <si>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</si>
  <si>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</si>
  <si>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</si>
  <si>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</si>
  <si>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</si>
  <si>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</si>
  <si>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</si>
  <si>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</si>
  <si>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</si>
  <si>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</si>
  <si>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</si>
  <si>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</si>
  <si>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</si>
  <si>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</si>
  <si>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</si>
  <si>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</si>
  <si>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</si>
  <si>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</si>
  <si>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</si>
  <si>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</si>
  <si>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</si>
  <si>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</si>
  <si>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</si>
  <si>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</si>
  <si>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</si>
  <si>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</si>
  <si>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</si>
  <si>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</si>
  <si>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</si>
  <si>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</si>
  <si>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</si>
  <si>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</si>
  <si>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</si>
  <si>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</si>
  <si>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</si>
  <si>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</si>
  <si>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</si>
  <si>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</si>
  <si>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</si>
  <si>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</si>
  <si>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</si>
  <si>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</si>
  <si>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</si>
  <si>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</si>
  <si>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</si>
  <si>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</si>
  <si>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</si>
  <si>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</si>
  <si>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</si>
  <si>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</si>
  <si>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</si>
  <si>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</si>
  <si>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</si>
  <si>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</si>
  <si>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</si>
  <si>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</si>
  <si>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</si>
  <si>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</si>
  <si>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</si>
  <si>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</si>
  <si>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</si>
  <si>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</si>
  <si>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</si>
  <si>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</si>
  <si>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</si>
  <si>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</si>
  <si>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</si>
  <si>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</si>
  <si>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</si>
  <si>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</si>
  <si>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</si>
  <si>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</si>
  <si>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</si>
  <si>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</si>
  <si>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</si>
  <si>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</si>
  <si>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</si>
  <si>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</si>
  <si>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</si>
  <si>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</si>
  <si>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</si>
  <si>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</si>
  <si>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</si>
  <si>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</si>
  <si>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</si>
  <si>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</si>
  <si>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</si>
  <si>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</si>
  <si>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</si>
  <si>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</si>
  <si>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</si>
  <si>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</si>
  <si>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</si>
  <si>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</si>
  <si>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</si>
  <si>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</si>
  <si>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</si>
  <si>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</si>
  <si>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</si>
  <si>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</si>
  <si>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</si>
  <si>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</si>
  <si>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</si>
  <si>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</si>
  <si>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</si>
  <si>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</si>
  <si>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</si>
  <si>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</si>
  <si>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</si>
  <si>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</si>
  <si>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</si>
  <si>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</si>
  <si>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</si>
  <si>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</si>
  <si>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</si>
  <si>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</si>
  <si>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</si>
  <si>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</si>
  <si>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</si>
  <si>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</si>
  <si>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</si>
  <si>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</si>
  <si>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</si>
  <si>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</si>
  <si>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</si>
  <si>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</si>
  <si>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</si>
  <si>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</si>
  <si>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</si>
  <si>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</si>
  <si>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</si>
  <si>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</si>
  <si>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</si>
  <si>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</si>
  <si>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</si>
  <si>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</si>
  <si>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</si>
  <si>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</si>
  <si>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</si>
  <si>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</si>
  <si>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</si>
  <si>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</si>
  <si>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</si>
  <si>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</si>
  <si>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</si>
  <si>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</si>
  <si>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</si>
  <si>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</si>
  <si>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</si>
  <si>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</si>
  <si>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</si>
  <si>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</si>
  <si>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</si>
  <si>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</si>
  <si>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</si>
  <si>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</si>
  <si>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</si>
  <si>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</si>
  <si>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</si>
  <si>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</si>
  <si>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</si>
  <si>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</si>
  <si>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</si>
  <si>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</si>
  <si>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</si>
  <si>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</si>
  <si>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</si>
  <si>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</si>
  <si>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</si>
  <si>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</si>
  <si>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</si>
  <si>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</si>
  <si>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</si>
  <si>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</si>
  <si>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</si>
  <si>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</si>
  <si>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</si>
  <si>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</si>
  <si>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</si>
  <si>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</si>
  <si>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</si>
  <si>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</si>
  <si>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</si>
  <si>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</si>
  <si>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</si>
  <si>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</si>
  <si>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</si>
  <si>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</si>
  <si>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</si>
  <si>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</si>
  <si>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</si>
  <si>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</si>
  <si>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</si>
  <si>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</si>
  <si>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</si>
  <si>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</si>
  <si>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</si>
  <si>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</si>
  <si>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</si>
  <si>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</si>
  <si>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</si>
  <si>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</si>
  <si>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</si>
  <si>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</si>
  <si>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</si>
  <si>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</si>
  <si>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</si>
  <si>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</si>
  <si>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</si>
  <si>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</si>
  <si>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</si>
  <si>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</si>
  <si>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</si>
  <si>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</si>
  <si>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</si>
  <si>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</si>
  <si>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</si>
  <si>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</si>
  <si>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</si>
  <si>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</si>
  <si>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</si>
  <si>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</si>
  <si>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</si>
  <si>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</si>
  <si>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</si>
  <si>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</si>
  <si>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</si>
  <si>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</si>
  <si>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</si>
  <si>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</si>
  <si>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</si>
  <si>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</si>
  <si>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</si>
  <si>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</si>
  <si>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</si>
  <si>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</si>
  <si>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</si>
  <si>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</si>
  <si>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</si>
  <si>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</si>
  <si>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</si>
  <si>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</si>
  <si>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</si>
  <si>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</si>
  <si>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</si>
  <si>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</si>
  <si>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</si>
  <si>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</si>
  <si>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</si>
  <si>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</si>
  <si>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</si>
  <si>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</si>
  <si>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</si>
  <si>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</si>
  <si>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</si>
  <si>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</si>
  <si>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</si>
  <si>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</si>
  <si>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</si>
  <si>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</si>
  <si>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</si>
  <si>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</si>
  <si>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</si>
  <si>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</si>
  <si>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</si>
  <si>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</si>
  <si>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</si>
  <si>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</si>
  <si>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</si>
  <si>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</si>
  <si>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</si>
  <si>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</si>
  <si>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</si>
  <si>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</si>
  <si>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</si>
  <si>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</si>
  <si>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</si>
  <si>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</si>
  <si>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</si>
  <si>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</si>
  <si>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</si>
  <si>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</si>
  <si>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</si>
  <si>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</si>
  <si>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</si>
  <si>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</si>
  <si>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</si>
  <si>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</si>
  <si>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</si>
  <si>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</si>
  <si>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</si>
  <si>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</si>
  <si>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</si>
  <si>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</si>
  <si>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</si>
  <si>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</si>
  <si>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</si>
  <si>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</si>
  <si>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</si>
  <si>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</si>
  <si>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</si>
  <si>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</si>
  <si>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</si>
  <si>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</si>
  <si>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</si>
  <si>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</si>
  <si>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</si>
  <si>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</si>
  <si>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</si>
  <si>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</si>
  <si>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</si>
  <si>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</si>
  <si>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</si>
  <si>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</si>
  <si>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</si>
  <si>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</si>
  <si>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</si>
  <si>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</si>
  <si>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</si>
  <si>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</si>
  <si>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</si>
  <si>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</si>
  <si>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</si>
  <si>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</si>
  <si>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</si>
  <si>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</si>
  <si>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</si>
  <si>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</si>
  <si>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</si>
  <si>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</si>
  <si>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</si>
  <si>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</si>
  <si>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</si>
  <si>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</si>
  <si>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</si>
  <si>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</si>
  <si>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</si>
  <si>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</si>
  <si>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</si>
  <si>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</si>
  <si>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</si>
  <si>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</si>
  <si>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</si>
  <si>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</si>
  <si>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</si>
  <si>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</si>
  <si>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</si>
  <si>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</si>
  <si>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</si>
  <si>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</si>
  <si>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</si>
  <si>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</si>
  <si>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</si>
  <si>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</si>
  <si>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</si>
  <si>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</si>
  <si>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</si>
  <si>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</si>
  <si>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</si>
  <si>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</si>
  <si>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</si>
  <si>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</si>
  <si>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</si>
  <si>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</si>
  <si>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</si>
  <si>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</si>
  <si>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</si>
  <si>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</si>
  <si>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</si>
  <si>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</si>
  <si>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</si>
  <si>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</si>
  <si>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</si>
  <si>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</si>
  <si>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</si>
  <si>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</si>
  <si>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</si>
  <si>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</si>
  <si>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</si>
  <si>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</si>
  <si>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</si>
  <si>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</si>
  <si>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</si>
  <si>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</si>
  <si>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</si>
  <si>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</si>
  <si>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</si>
  <si>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</si>
  <si>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</si>
  <si>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</si>
  <si>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</si>
  <si>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</si>
  <si>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</si>
  <si>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</si>
  <si>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</si>
  <si>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</si>
  <si>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</si>
  <si>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</si>
  <si>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</si>
  <si>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</si>
  <si>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</si>
  <si>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</si>
  <si>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</si>
  <si>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</si>
  <si>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</si>
  <si>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</si>
  <si>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</si>
  <si>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</si>
  <si>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</si>
  <si>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</si>
  <si>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</si>
  <si>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</si>
  <si>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</si>
  <si>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</si>
  <si>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</si>
  <si>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</si>
  <si>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</si>
  <si>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</si>
  <si>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</si>
  <si>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</si>
  <si>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</si>
  <si>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</si>
  <si>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</si>
  <si>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</si>
  <si>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</si>
  <si>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</si>
  <si>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</si>
  <si>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</si>
  <si>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</si>
  <si>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</si>
  <si>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</si>
  <si>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</si>
  <si>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</si>
  <si>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</si>
  <si>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</si>
  <si>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</si>
  <si>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</si>
  <si>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</si>
  <si>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</si>
  <si>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</si>
  <si>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</si>
  <si>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</si>
  <si>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</si>
  <si>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</si>
  <si>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</si>
  <si>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</si>
  <si>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</si>
  <si>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</si>
  <si>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</si>
  <si>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</si>
  <si>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</si>
  <si>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</si>
  <si>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</si>
  <si>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</si>
  <si>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</si>
  <si>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</si>
  <si>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</si>
  <si>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</si>
  <si>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</si>
  <si>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</si>
  <si>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</si>
  <si>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</si>
  <si>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</si>
  <si>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</si>
  <si>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</si>
  <si>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</si>
  <si>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</si>
  <si>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</si>
  <si>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</si>
  <si>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</si>
  <si>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</si>
  <si>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</si>
  <si>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</si>
  <si>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</si>
  <si>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</si>
  <si>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</si>
  <si>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</si>
  <si>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</si>
  <si>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</si>
  <si>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</si>
  <si>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</si>
  <si>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</si>
  <si>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</si>
  <si>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</si>
  <si>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</si>
  <si>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</si>
  <si>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</si>
  <si>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</si>
  <si>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</si>
  <si>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</si>
  <si>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</si>
  <si>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</si>
  <si>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</si>
  <si>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</si>
  <si>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</si>
  <si>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</si>
  <si>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</si>
  <si>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</si>
  <si>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</si>
  <si>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</si>
  <si>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</si>
  <si>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</si>
  <si>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</si>
  <si>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</si>
  <si>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</si>
  <si>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</si>
  <si>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</si>
  <si>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</si>
  <si>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</si>
  <si>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</si>
  <si>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</si>
  <si>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</si>
  <si>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</si>
  <si>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</si>
  <si>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</si>
  <si>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</si>
  <si>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</si>
  <si>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</si>
  <si>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</si>
  <si>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</si>
  <si>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</si>
  <si>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</si>
  <si>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</si>
  <si>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</si>
  <si>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</si>
  <si>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</si>
  <si>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</si>
  <si>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</si>
  <si>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</si>
  <si>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</si>
  <si>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</si>
  <si>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</si>
  <si>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</si>
  <si>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</si>
  <si>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</si>
  <si>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</si>
  <si>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</si>
  <si>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</si>
  <si>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</si>
  <si>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</si>
  <si>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</si>
  <si>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</si>
  <si>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</si>
  <si>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</si>
  <si>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</si>
  <si>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</si>
  <si>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</si>
  <si>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</si>
  <si>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</si>
  <si>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</si>
  <si>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</si>
  <si>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</si>
  <si>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</si>
  <si>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</si>
  <si>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</si>
  <si>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</si>
  <si>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</si>
  <si>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</si>
  <si>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</si>
  <si>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</si>
  <si>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</si>
  <si>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</si>
  <si>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</si>
  <si>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</si>
  <si>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</si>
  <si>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</si>
  <si>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</si>
  <si>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</si>
  <si>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</si>
  <si>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</si>
  <si>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</si>
  <si>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</si>
  <si>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</si>
  <si>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</si>
  <si>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</si>
  <si>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</si>
  <si>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</si>
  <si>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</si>
  <si>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</si>
  <si>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</si>
  <si>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</si>
  <si>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</si>
  <si>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</si>
  <si>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</si>
  <si>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</si>
  <si>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</si>
  <si>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</si>
  <si>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</si>
  <si>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</si>
  <si>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</si>
  <si>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</si>
  <si>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</si>
  <si>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</si>
  <si>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</si>
  <si>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</si>
  <si>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</si>
  <si>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</si>
  <si>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</si>
  <si>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</si>
  <si>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</si>
  <si>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</si>
  <si>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</si>
  <si>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</si>
  <si>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</si>
  <si>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</si>
  <si>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</si>
  <si>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</si>
  <si>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</si>
  <si>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</si>
  <si>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</si>
  <si>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</si>
  <si>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</si>
  <si>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</si>
  <si>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</si>
  <si>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</si>
  <si>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</si>
  <si>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</si>
  <si>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</si>
  <si>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</si>
  <si>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</si>
  <si>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</si>
  <si>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</si>
  <si>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</si>
  <si>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</si>
  <si>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</si>
  <si>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</si>
  <si>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</si>
  <si>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</si>
  <si>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</si>
  <si>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</si>
  <si>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</si>
  <si>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</si>
  <si>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</si>
  <si>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</si>
  <si>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</si>
  <si>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</si>
  <si>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</si>
  <si>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</si>
  <si>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</si>
  <si>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</si>
  <si>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</si>
  <si>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</si>
  <si>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</si>
  <si>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</si>
  <si>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</si>
  <si>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</si>
  <si>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</si>
  <si>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</si>
  <si>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</si>
  <si>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</si>
  <si>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</si>
  <si>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</si>
  <si>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</si>
  <si>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</si>
  <si>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</si>
  <si>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</si>
  <si>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</si>
  <si>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</si>
  <si>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</si>
  <si>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</si>
  <si>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</si>
  <si>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</si>
  <si>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</si>
  <si>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</si>
  <si>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</si>
  <si>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</si>
  <si>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</si>
  <si>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</si>
  <si>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</si>
  <si>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</si>
  <si>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</si>
  <si>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</si>
  <si>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</si>
  <si>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</si>
  <si>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</si>
  <si>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</si>
  <si>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</si>
  <si>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</si>
  <si>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</si>
  <si>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</si>
  <si>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</si>
  <si>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</si>
  <si>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</si>
  <si>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</si>
  <si>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</si>
  <si>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</si>
  <si>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</si>
  <si>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</si>
  <si>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</si>
  <si>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</si>
  <si>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</si>
  <si>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</si>
  <si>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</si>
  <si>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</si>
  <si>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</si>
  <si>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</si>
  <si>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</si>
  <si>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</si>
  <si>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</si>
  <si>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</si>
  <si>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</si>
  <si>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</si>
  <si>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</si>
  <si>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</si>
  <si>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</si>
  <si>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</si>
  <si>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</si>
  <si>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</si>
  <si>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</si>
  <si>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</si>
  <si>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</si>
  <si>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</si>
  <si>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</si>
  <si>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</si>
  <si>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</si>
  <si>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</si>
  <si>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</si>
  <si>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</si>
  <si>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</si>
  <si>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</si>
  <si>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</si>
  <si>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</si>
  <si>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</si>
  <si>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</si>
  <si>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</si>
  <si>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</si>
  <si>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</si>
  <si>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</si>
  <si>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</si>
  <si>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</si>
  <si>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</si>
  <si>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</si>
  <si>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</si>
  <si>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</si>
  <si>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</si>
  <si>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</si>
  <si>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</si>
  <si>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</si>
  <si>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</si>
  <si>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</si>
  <si>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</si>
  <si>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</si>
  <si>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</si>
  <si>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</si>
  <si>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</si>
  <si>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</si>
  <si>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</si>
  <si>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</si>
  <si>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</si>
  <si>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</si>
  <si>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</si>
  <si>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</si>
  <si>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</si>
  <si>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</si>
  <si>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</si>
  <si>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</si>
  <si>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</si>
  <si>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</si>
  <si>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</si>
  <si>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</si>
  <si>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</si>
  <si>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</si>
  <si>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</si>
  <si>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</si>
  <si>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</si>
  <si>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</si>
  <si>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</si>
  <si>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</si>
  <si>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</si>
  <si>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</si>
  <si>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</si>
  <si>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</si>
  <si>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</si>
  <si>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</si>
  <si>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</si>
  <si>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</si>
  <si>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</si>
  <si>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</si>
  <si>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</si>
  <si>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</si>
  <si>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</si>
  <si>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</si>
  <si>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</si>
  <si>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</si>
  <si>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</si>
  <si>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</si>
  <si>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</si>
  <si>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</si>
  <si>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</si>
  <si>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</si>
  <si>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</si>
  <si>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</si>
  <si>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</si>
  <si>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</si>
  <si>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</si>
  <si>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</si>
  <si>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</si>
  <si>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</si>
  <si>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</si>
  <si>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</si>
  <si>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</si>
  <si>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</si>
  <si>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</si>
  <si>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</si>
  <si>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</si>
  <si>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</si>
  <si>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</si>
  <si>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</si>
  <si>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</si>
  <si>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</si>
  <si>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</si>
  <si>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</si>
  <si>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</si>
  <si>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</si>
  <si>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</si>
  <si>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</si>
  <si>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</si>
  <si>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</si>
  <si>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</si>
  <si>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</si>
  <si>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</si>
  <si>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</si>
  <si>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</si>
  <si>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</si>
  <si>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</si>
  <si>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</si>
  <si>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</si>
  <si>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</si>
  <si>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</si>
  <si>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</si>
  <si>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</si>
  <si>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</si>
  <si>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</si>
  <si>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</si>
  <si>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</si>
  <si>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</si>
  <si>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</si>
  <si>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</si>
  <si>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</si>
  <si>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</si>
  <si>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</si>
  <si>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</si>
  <si>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</si>
  <si>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</si>
  <si>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</si>
  <si>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</si>
  <si>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</si>
  <si>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</si>
  <si>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</si>
  <si>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</si>
  <si>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</si>
  <si>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</si>
  <si>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</si>
  <si>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</si>
  <si>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</si>
  <si>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</si>
  <si>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</si>
  <si>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</si>
  <si>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</si>
  <si>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</si>
  <si>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</si>
  <si>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</si>
  <si>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</si>
  <si>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</si>
  <si>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</si>
  <si>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</si>
  <si>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</si>
  <si>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</si>
  <si>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</si>
  <si>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</si>
  <si>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</si>
  <si>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</si>
  <si>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</si>
  <si>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</si>
  <si>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</si>
  <si>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</si>
  <si>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</si>
  <si>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</si>
  <si>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</si>
  <si>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</si>
  <si>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</si>
  <si>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</si>
  <si>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</si>
  <si>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</si>
  <si>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</si>
  <si>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</si>
  <si>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</si>
  <si>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</si>
  <si>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</si>
  <si>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</si>
  <si>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</si>
  <si>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</si>
  <si>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</si>
  <si>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</si>
  <si>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</si>
  <si>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</si>
  <si>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</si>
  <si>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</si>
  <si>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</si>
  <si>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</si>
  <si>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</si>
  <si>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</si>
  <si>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</si>
  <si>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</si>
  <si>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</si>
  <si>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</si>
  <si>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</si>
  <si>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</si>
  <si>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</si>
  <si>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</si>
  <si>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</si>
  <si>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</si>
  <si>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</si>
  <si>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</si>
  <si>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</si>
  <si>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</si>
  <si>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</si>
  <si>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</si>
  <si>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</si>
  <si>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</si>
  <si>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</si>
  <si>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</si>
  <si>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</si>
  <si>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</si>
  <si>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</si>
  <si>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</si>
  <si>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</si>
  <si>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</si>
  <si>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</si>
  <si>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</si>
  <si>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</si>
  <si>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</si>
  <si>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</si>
  <si>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</si>
  <si>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</si>
  <si>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</si>
  <si>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</si>
  <si>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</si>
  <si>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</si>
  <si>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</si>
  <si>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</si>
  <si>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</si>
  <si>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</si>
  <si>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</si>
  <si>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</si>
  <si>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</si>
  <si>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</si>
  <si>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</si>
  <si>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</si>
  <si>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</si>
  <si>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</si>
  <si>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</si>
  <si>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</si>
  <si>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</si>
  <si>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</si>
  <si>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</si>
  <si>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</si>
  <si>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</si>
  <si>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</si>
  <si>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</si>
  <si>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</si>
  <si>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</si>
  <si>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</si>
  <si>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</si>
  <si>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</si>
  <si>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</si>
  <si>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</si>
  <si>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</si>
  <si>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</si>
  <si>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</si>
  <si>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</si>
  <si>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</si>
  <si>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</si>
  <si>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</si>
  <si>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</si>
  <si>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</si>
  <si>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</si>
  <si>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</si>
  <si>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</si>
  <si>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</si>
  <si>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</si>
  <si>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</si>
  <si>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</si>
  <si>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</si>
  <si>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</si>
  <si>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</si>
  <si>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</si>
  <si>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</si>
  <si>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</si>
  <si>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</si>
  <si>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</si>
  <si>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</si>
  <si>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</si>
  <si>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</si>
  <si>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</si>
  <si>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</si>
  <si>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</si>
  <si>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</si>
  <si>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</si>
  <si>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</si>
  <si>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</si>
  <si>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</si>
  <si>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</si>
  <si>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</si>
  <si>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</si>
  <si>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</si>
  <si>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</si>
  <si>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</si>
  <si>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</si>
  <si>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</si>
  <si>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</si>
  <si>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</si>
  <si>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</si>
  <si>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</si>
  <si>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</si>
  <si>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</si>
  <si>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</si>
  <si>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</si>
  <si>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</si>
  <si>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</si>
  <si>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</si>
  <si>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</si>
  <si>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</si>
  <si>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</si>
  <si>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</si>
  <si>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</si>
  <si>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</si>
  <si>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</si>
  <si>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</si>
  <si>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</si>
  <si>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</si>
  <si>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</si>
  <si>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</si>
  <si>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</si>
  <si>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</si>
  <si>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</si>
  <si>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</si>
  <si>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</si>
  <si>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</si>
  <si>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</si>
  <si>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</si>
  <si>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</si>
  <si>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</si>
  <si>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</si>
  <si>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</si>
  <si>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</si>
  <si>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</si>
  <si>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</si>
  <si>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</si>
  <si>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</si>
  <si>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</si>
  <si>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</si>
  <si>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</si>
  <si>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</si>
  <si>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</si>
  <si>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</si>
  <si>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</si>
  <si>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</si>
  <si>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</si>
  <si>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</si>
  <si>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</si>
  <si>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</si>
  <si>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</si>
  <si>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</si>
  <si>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</si>
  <si>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</si>
  <si>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</si>
  <si>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</si>
  <si>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</si>
  <si>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</si>
  <si>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</si>
  <si>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</si>
  <si>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</si>
  <si>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</si>
  <si>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</si>
  <si>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</si>
  <si>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</si>
  <si>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</si>
  <si>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</si>
  <si>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</si>
  <si>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</si>
  <si>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</si>
  <si>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</si>
  <si>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</si>
  <si>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</si>
  <si>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</si>
  <si>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</si>
  <si>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</si>
  <si>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</si>
  <si>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</si>
  <si>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</si>
  <si>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</si>
  <si>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</si>
  <si>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</si>
  <si>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</si>
  <si>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</si>
  <si>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</si>
  <si>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</si>
  <si>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</si>
  <si>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</si>
  <si>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</si>
  <si>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</si>
  <si>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</si>
  <si>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</si>
  <si>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</si>
  <si>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</si>
  <si>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</si>
  <si>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</si>
  <si>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</si>
  <si>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</si>
  <si>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</si>
  <si>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</si>
  <si>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</si>
  <si>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</si>
  <si>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</si>
  <si>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</si>
  <si>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</si>
  <si>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</si>
  <si>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</si>
  <si>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</si>
  <si>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</si>
  <si>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</si>
  <si>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</si>
  <si>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</si>
  <si>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</si>
  <si>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</si>
  <si>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</si>
  <si>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</si>
  <si>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</si>
  <si>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</si>
  <si>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</si>
  <si>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</si>
  <si>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</si>
  <si>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</si>
  <si>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</si>
  <si>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</si>
  <si>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</si>
  <si>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</si>
  <si>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</si>
  <si>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</si>
  <si>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</si>
  <si>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</si>
  <si>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</si>
  <si>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</si>
  <si>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</si>
  <si>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</si>
  <si>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</si>
  <si>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</si>
  <si>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</si>
  <si>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</si>
  <si>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</si>
  <si>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</si>
  <si>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</si>
  <si>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</si>
  <si>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</si>
  <si>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</si>
  <si>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</si>
  <si>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</si>
  <si>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</si>
  <si>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</si>
  <si>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</si>
  <si>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</si>
  <si>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</si>
  <si>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</si>
  <si>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</si>
  <si>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</si>
  <si>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</si>
  <si>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</si>
  <si>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</si>
  <si>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</si>
  <si>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</si>
  <si>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</si>
  <si>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</si>
  <si>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</si>
  <si>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</si>
  <si>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</si>
  <si>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</si>
  <si>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</si>
  <si>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</si>
  <si>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</si>
  <si>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</si>
  <si>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</si>
  <si>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</si>
  <si>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</si>
  <si>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</si>
  <si>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</si>
  <si>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</si>
  <si>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</si>
  <si>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</si>
  <si>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</si>
  <si>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</si>
  <si>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</si>
  <si>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</si>
  <si>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</si>
  <si>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</si>
  <si>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</si>
  <si>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</si>
  <si>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</si>
  <si>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</si>
  <si>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</si>
  <si>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</si>
  <si>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</si>
  <si>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</si>
  <si>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</si>
  <si>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</si>
  <si>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</si>
  <si>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</si>
  <si>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</si>
  <si>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</si>
  <si>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</si>
  <si>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</si>
  <si>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</si>
  <si>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</si>
  <si>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</si>
  <si>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</si>
  <si>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</si>
  <si>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</si>
  <si>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</si>
  <si>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</si>
  <si>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</si>
  <si>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</si>
  <si>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</si>
  <si>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</si>
  <si>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</si>
  <si>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</si>
  <si>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</si>
  <si>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</si>
  <si>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</si>
  <si>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</si>
  <si>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</si>
  <si>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</si>
  <si>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</si>
  <si>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</si>
  <si>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</si>
  <si>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</si>
  <si>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</si>
  <si>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</si>
  <si>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</si>
  <si>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</si>
  <si>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</si>
  <si>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</si>
  <si>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</si>
  <si>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</si>
  <si>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</si>
  <si>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</si>
  <si>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</si>
  <si>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</si>
  <si>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</si>
  <si>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</si>
  <si>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</si>
  <si>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</si>
  <si>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</si>
  <si>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</si>
  <si>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</si>
  <si>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</si>
  <si>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</si>
  <si>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</si>
  <si>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</si>
  <si>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</si>
  <si>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</si>
  <si>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</si>
  <si>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</si>
  <si>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</si>
  <si>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</si>
  <si>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</si>
  <si>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</si>
  <si>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</si>
  <si>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</si>
  <si>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</si>
  <si>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</si>
  <si>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</si>
  <si>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</si>
  <si>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</si>
  <si>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</si>
  <si>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</si>
  <si>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</si>
  <si>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</si>
  <si>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</si>
  <si>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</si>
  <si>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</si>
  <si>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</si>
  <si>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</si>
  <si>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</si>
  <si>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</si>
  <si>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</si>
  <si>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</si>
  <si>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</si>
  <si>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</si>
  <si>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</si>
  <si>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</si>
  <si>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</si>
  <si>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</si>
  <si>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</si>
  <si>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</si>
  <si>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</si>
  <si>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</si>
  <si>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</si>
  <si>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</si>
  <si>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</si>
  <si>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</si>
  <si>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</si>
  <si>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</si>
  <si>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</si>
  <si>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</si>
  <si>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</si>
  <si>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</si>
  <si>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</si>
  <si>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</si>
  <si>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</si>
  <si>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</si>
  <si>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</si>
  <si>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</si>
  <si>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</si>
  <si>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</si>
  <si>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</si>
  <si>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</si>
  <si>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</si>
  <si>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</si>
  <si>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</si>
  <si>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</si>
  <si>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</si>
  <si>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</si>
  <si>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</si>
  <si>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</si>
  <si>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</si>
  <si>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</si>
  <si>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</si>
  <si>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</si>
  <si>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</si>
  <si>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</si>
  <si>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</si>
  <si>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</si>
  <si>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</si>
  <si>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</si>
  <si>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</si>
  <si>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</si>
  <si>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</si>
  <si>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</si>
  <si>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</si>
  <si>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</si>
  <si>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</si>
  <si>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</si>
  <si>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</si>
  <si>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</si>
  <si>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</si>
  <si>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</si>
  <si>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</si>
  <si>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</si>
  <si>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</si>
  <si>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</si>
  <si>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</si>
  <si>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</si>
  <si>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</si>
  <si>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</si>
  <si>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</si>
  <si>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</si>
  <si>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</si>
  <si>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</si>
  <si>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</si>
  <si>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</si>
  <si>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</si>
  <si>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</si>
  <si>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</si>
  <si>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</si>
  <si>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</si>
  <si>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</si>
  <si>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</si>
  <si>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</si>
  <si>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</si>
  <si>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</si>
  <si>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</si>
  <si>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</si>
  <si>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</si>
  <si>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</si>
  <si>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</si>
  <si>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</si>
  <si>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</si>
  <si>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</si>
  <si>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</si>
  <si>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</si>
  <si>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</si>
  <si>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</si>
  <si>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</si>
  <si>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</si>
  <si>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</si>
  <si>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</si>
  <si>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</si>
  <si>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</si>
  <si>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</si>
  <si>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</si>
  <si>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</si>
  <si>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</si>
  <si>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</si>
  <si>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</si>
  <si>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</si>
  <si>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</si>
  <si>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</si>
  <si>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</si>
  <si>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</si>
  <si>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</si>
  <si>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</si>
  <si>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</si>
  <si>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</si>
  <si>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</si>
  <si>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</si>
  <si>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</si>
  <si>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</si>
  <si>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</si>
  <si>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</si>
  <si>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</si>
  <si>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</si>
  <si>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</si>
  <si>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</si>
  <si>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</si>
  <si>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</si>
  <si>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</si>
  <si>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</si>
  <si>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</si>
  <si>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</si>
  <si>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</si>
  <si>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</si>
  <si>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</si>
  <si>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</si>
  <si>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</si>
  <si>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</si>
  <si>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</si>
  <si>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</si>
  <si>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</si>
  <si>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</si>
  <si>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</si>
  <si>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</si>
  <si>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</si>
  <si>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</si>
  <si>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</si>
  <si>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</si>
  <si>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</si>
  <si>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</si>
  <si>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</si>
  <si>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</si>
  <si>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</si>
  <si>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</si>
  <si>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</si>
  <si>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</si>
  <si>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</si>
  <si>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</si>
  <si>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</si>
  <si>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</si>
  <si>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</si>
  <si>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</si>
  <si>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</si>
  <si>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</si>
  <si>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</si>
  <si>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</si>
  <si>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</si>
  <si>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</si>
  <si>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</si>
  <si>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</si>
  <si>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</si>
  <si>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</si>
  <si>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</si>
  <si>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</si>
  <si>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</si>
  <si>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</si>
  <si>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</si>
  <si>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</si>
  <si>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</si>
  <si>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</si>
  <si>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</si>
  <si>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</si>
  <si>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</si>
  <si>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</si>
  <si>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</si>
  <si>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</si>
  <si>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</si>
  <si>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</si>
  <si>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</si>
  <si>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</si>
  <si>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</si>
  <si>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</si>
  <si>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</si>
  <si>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</si>
  <si>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</si>
  <si>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</si>
  <si>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</si>
  <si>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</si>
  <si>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</si>
  <si>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</si>
  <si>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</si>
  <si>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</si>
  <si>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</si>
  <si>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</si>
  <si>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</si>
  <si>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</si>
  <si>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</si>
  <si>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</si>
  <si>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</si>
  <si>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</si>
  <si>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</si>
  <si>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</si>
  <si>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</si>
  <si>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</si>
  <si>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</si>
  <si>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</si>
  <si>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</si>
  <si>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</si>
  <si>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</si>
  <si>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</si>
  <si>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</si>
  <si>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</si>
  <si>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</si>
  <si>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</si>
  <si>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</si>
  <si>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</si>
  <si>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</si>
  <si>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</si>
  <si>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</si>
  <si>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</si>
  <si>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</si>
  <si>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</si>
  <si>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</si>
  <si>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</si>
  <si>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</si>
  <si>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</si>
  <si>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</si>
  <si>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</si>
  <si>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</si>
  <si>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</si>
  <si>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</si>
  <si>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</si>
  <si>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</si>
  <si>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</si>
  <si>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</si>
  <si>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</si>
  <si>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</si>
  <si>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</si>
  <si>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</si>
  <si>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</si>
  <si>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</si>
  <si>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</si>
  <si>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</si>
  <si>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</si>
  <si>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</si>
  <si>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</si>
  <si>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</si>
  <si>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</si>
  <si>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</si>
  <si>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</si>
  <si>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</si>
  <si>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</si>
  <si>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</si>
  <si>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</si>
  <si>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</si>
  <si>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</si>
  <si>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</si>
  <si>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</si>
  <si>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</si>
  <si>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</si>
  <si>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</si>
  <si>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</si>
  <si>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</si>
  <si>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</si>
  <si>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</si>
  <si>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</si>
  <si>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</si>
  <si>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</si>
  <si>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</si>
  <si>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</si>
  <si>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</si>
  <si>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</si>
  <si>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</si>
  <si>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</si>
  <si>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</si>
  <si>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</si>
  <si>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</si>
  <si>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</si>
  <si>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</si>
  <si>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</si>
  <si>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</si>
  <si>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</si>
  <si>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</si>
  <si>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</si>
  <si>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</si>
  <si>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</si>
  <si>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</si>
  <si>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</si>
  <si>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</si>
  <si>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</si>
  <si>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</si>
  <si>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</si>
  <si>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</si>
  <si>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</si>
  <si>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</si>
  <si>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</si>
  <si>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</si>
  <si>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</si>
  <si>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</si>
  <si>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</si>
  <si>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</si>
  <si>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</si>
  <si>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</si>
  <si>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</si>
  <si>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</si>
  <si>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</si>
  <si>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</si>
  <si>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</si>
  <si>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</si>
  <si>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</si>
  <si>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</si>
  <si>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</si>
  <si>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</si>
  <si>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</si>
  <si>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</si>
  <si>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</si>
  <si>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</si>
  <si>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</si>
  <si>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</si>
  <si>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</si>
  <si>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</si>
  <si>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</si>
  <si>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</si>
  <si>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</si>
  <si>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</si>
  <si>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</si>
  <si>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</si>
  <si>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</si>
  <si>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</si>
  <si>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</si>
  <si>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</si>
  <si>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</si>
  <si>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</si>
  <si>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</si>
  <si>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</si>
  <si>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</si>
  <si>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</si>
  <si>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</si>
  <si>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</si>
  <si>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</si>
  <si>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</si>
  <si>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</si>
  <si>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</si>
  <si>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</si>
  <si>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</si>
  <si>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</si>
  <si>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</si>
  <si>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</si>
  <si>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</si>
  <si>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</si>
  <si>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</si>
  <si>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</si>
  <si>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</si>
  <si>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</si>
  <si>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</si>
  <si>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</si>
  <si>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</si>
  <si>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</si>
  <si>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</si>
  <si>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</si>
  <si>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</si>
  <si>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</si>
  <si>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</si>
  <si>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</si>
  <si>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</si>
  <si>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</si>
  <si>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</si>
  <si>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</si>
  <si>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</si>
  <si>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</si>
  <si>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</si>
  <si>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</si>
  <si>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</si>
  <si>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</si>
  <si>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</si>
  <si>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</si>
  <si>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</si>
  <si>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</si>
  <si>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</si>
  <si>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</si>
  <si>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</si>
  <si>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</si>
  <si>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</si>
  <si>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</si>
  <si>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</si>
  <si>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</si>
  <si>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</si>
  <si>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</si>
  <si>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</si>
  <si>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</si>
  <si>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</si>
  <si>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</si>
  <si>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</si>
  <si>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</si>
  <si>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</si>
  <si>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</si>
  <si>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</si>
  <si>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</si>
  <si>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</si>
  <si>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</si>
  <si>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</si>
  <si>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</si>
  <si>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</si>
  <si>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</si>
  <si>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</si>
  <si>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</si>
  <si>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</si>
  <si>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</si>
  <si>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</si>
  <si>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</si>
  <si>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</si>
  <si>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</si>
  <si>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</si>
  <si>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</si>
  <si>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</si>
  <si>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</si>
  <si>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</si>
  <si>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</si>
  <si>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</si>
  <si>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</si>
  <si>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</si>
  <si>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</si>
  <si>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</si>
  <si>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</si>
  <si>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</si>
  <si>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</si>
  <si>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</si>
  <si>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</si>
  <si>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</si>
  <si>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</si>
  <si>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</si>
  <si>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</si>
  <si>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</si>
  <si>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</si>
  <si>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</si>
  <si>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</si>
  <si>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</si>
  <si>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</si>
  <si>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</si>
  <si>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</si>
  <si>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</si>
  <si>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</si>
  <si>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</si>
  <si>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</si>
  <si>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</si>
  <si>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</si>
  <si>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</si>
  <si>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</si>
  <si>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</si>
  <si>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</si>
  <si>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</si>
  <si>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</si>
  <si>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</si>
  <si>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</si>
  <si>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</si>
  <si>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</si>
  <si>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</si>
  <si>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</si>
  <si>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</si>
  <si>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</si>
  <si>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</si>
  <si>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</si>
  <si>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</si>
  <si>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</si>
  <si>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</si>
  <si>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</si>
  <si>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</si>
  <si>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</si>
  <si>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</si>
  <si>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</si>
  <si>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</si>
  <si>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</si>
  <si>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</si>
  <si>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</si>
  <si>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</si>
  <si>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</si>
  <si>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</si>
  <si>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</si>
  <si>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</si>
  <si>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</si>
  <si>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</si>
  <si>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</si>
  <si>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</si>
  <si>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</si>
  <si>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</si>
  <si>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</si>
  <si>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</si>
  <si>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</si>
  <si>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</si>
  <si>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</si>
  <si>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</si>
  <si>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</si>
  <si>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</si>
  <si>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</si>
  <si>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</si>
  <si>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</si>
  <si>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</si>
  <si>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</si>
  <si>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</si>
  <si>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</si>
  <si>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</si>
  <si>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</si>
  <si>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</si>
  <si>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</si>
  <si>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</si>
  <si>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</si>
  <si>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</si>
  <si>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</si>
  <si>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</si>
  <si>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</si>
  <si>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</si>
  <si>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</si>
  <si>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</si>
  <si>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</si>
  <si>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</si>
  <si>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</si>
  <si>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</si>
  <si>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</si>
  <si>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</si>
  <si>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</si>
  <si>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</si>
  <si>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</si>
  <si>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</si>
  <si>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</si>
  <si>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</si>
  <si>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</si>
  <si>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</si>
  <si>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</si>
  <si>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</si>
  <si>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</si>
  <si>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</si>
  <si>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</si>
  <si>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</si>
  <si>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</si>
  <si>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</si>
  <si>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</si>
  <si>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</si>
  <si>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</si>
  <si>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</si>
  <si>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</si>
  <si>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</si>
  <si>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</si>
  <si>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</si>
  <si>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</si>
  <si>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</si>
  <si>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</si>
  <si>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</si>
  <si>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</si>
  <si>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</si>
  <si>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</si>
  <si>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</si>
  <si>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</si>
  <si>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</si>
  <si>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</si>
  <si>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</si>
  <si>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</si>
  <si>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</si>
  <si>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</si>
  <si>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</si>
  <si>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</si>
  <si>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</si>
  <si>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</si>
  <si>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</si>
  <si>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</si>
  <si>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</si>
  <si>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</si>
  <si>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</si>
  <si>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</si>
  <si>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</si>
  <si>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</si>
  <si>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</si>
  <si>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</si>
  <si>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</si>
  <si>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</si>
  <si>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</si>
  <si>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</si>
  <si>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</si>
  <si>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</si>
  <si>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</si>
  <si>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</si>
  <si>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</si>
  <si>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</si>
  <si>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</si>
  <si>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</si>
  <si>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</si>
  <si>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</si>
  <si>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</si>
  <si>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</si>
  <si>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</si>
  <si>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</si>
  <si>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</si>
  <si>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</si>
  <si>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</si>
  <si>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</si>
  <si>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</si>
  <si>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</si>
  <si>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</si>
  <si>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</si>
  <si>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</si>
  <si>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</si>
  <si>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</si>
  <si>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</si>
  <si>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</si>
  <si>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</si>
  <si>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</si>
  <si>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</si>
  <si>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</si>
  <si>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</si>
  <si>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</si>
  <si>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</si>
  <si>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</si>
  <si>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</si>
  <si>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</si>
  <si>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</si>
  <si>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</si>
  <si>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</si>
  <si>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</si>
  <si>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</si>
  <si>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</si>
  <si>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</si>
  <si>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</si>
  <si>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</si>
  <si>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</si>
  <si>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</si>
  <si>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</si>
  <si>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</si>
  <si>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</si>
  <si>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</si>
  <si>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</si>
  <si>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</si>
  <si>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</si>
  <si>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</si>
  <si>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</si>
  <si>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</si>
  <si>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</si>
  <si>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</si>
  <si>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</si>
  <si>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</si>
  <si>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</si>
  <si>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</si>
  <si>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</si>
  <si>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</si>
  <si>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</si>
  <si>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</si>
  <si>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</si>
  <si>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</si>
  <si>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</si>
  <si>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</si>
  <si>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</si>
  <si>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</si>
  <si>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</si>
  <si>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</si>
  <si>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</si>
  <si>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</si>
  <si>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</si>
  <si>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</si>
  <si>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</si>
  <si>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</si>
  <si>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</si>
  <si>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</si>
  <si>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</si>
  <si>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</si>
  <si>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</si>
  <si>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</si>
  <si>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</si>
  <si>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</si>
  <si>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</si>
  <si>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</si>
  <si>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</si>
  <si>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</si>
  <si>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</si>
  <si>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</si>
  <si>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</si>
  <si>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</si>
  <si>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</si>
  <si>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</si>
  <si>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</si>
  <si>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</si>
  <si>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</si>
  <si>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</si>
  <si>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</si>
  <si>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</si>
  <si>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</si>
  <si>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</si>
  <si>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</si>
  <si>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</si>
  <si>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</si>
  <si>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</si>
  <si>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</si>
  <si>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</si>
  <si>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</si>
  <si>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</si>
  <si>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</si>
  <si>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</si>
  <si>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</si>
  <si>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</si>
  <si>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</si>
  <si>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</si>
  <si>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</si>
  <si>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</si>
  <si>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</si>
  <si>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</si>
  <si>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</si>
  <si>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</si>
  <si>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</si>
  <si>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</si>
  <si>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</si>
  <si>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</si>
  <si>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</si>
  <si>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</si>
  <si>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</si>
  <si>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</si>
  <si>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</si>
  <si>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</si>
  <si>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</si>
  <si>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</si>
  <si>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</si>
  <si>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</si>
  <si>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</si>
  <si>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</si>
  <si>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</si>
  <si>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</si>
  <si>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</si>
  <si>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</si>
  <si>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</si>
  <si>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</si>
  <si>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</si>
  <si>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</si>
  <si>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</si>
  <si>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</si>
  <si>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</si>
  <si>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</si>
  <si>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</si>
  <si>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</si>
  <si>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</si>
  <si>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</si>
  <si>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</si>
  <si>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</si>
  <si>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</si>
  <si>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</si>
  <si>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</si>
  <si>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</si>
  <si>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</si>
  <si>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</si>
  <si>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</si>
  <si>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</si>
  <si>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</si>
  <si>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</si>
  <si>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</si>
  <si>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</si>
  <si>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</si>
  <si>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</si>
  <si>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</si>
  <si>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</si>
  <si>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</si>
  <si>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</si>
  <si>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</si>
  <si>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</si>
  <si>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</si>
  <si>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</si>
  <si>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</si>
  <si>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</si>
  <si>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</si>
  <si>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</si>
  <si>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</si>
  <si>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</si>
  <si>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</si>
  <si>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</si>
  <si>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</si>
  <si>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</si>
  <si>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</si>
  <si>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</si>
  <si>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</si>
  <si>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</si>
  <si>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</si>
  <si>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</si>
  <si>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</si>
  <si>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</si>
  <si>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</si>
  <si>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</si>
  <si>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</si>
  <si>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</si>
  <si>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</si>
  <si>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</si>
  <si>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</si>
  <si>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</si>
  <si>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</si>
  <si>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</si>
  <si>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</si>
  <si>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</si>
  <si>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</si>
  <si>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</si>
  <si>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</si>
  <si>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</si>
  <si>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</si>
  <si>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</si>
  <si>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</si>
  <si>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</si>
  <si>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</si>
  <si>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</si>
  <si>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</si>
  <si>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</si>
  <si>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</si>
  <si>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</si>
  <si>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</si>
  <si>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</si>
  <si>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</si>
  <si>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</si>
  <si>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</si>
  <si>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</si>
  <si>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</si>
  <si>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</si>
  <si>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</si>
  <si>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</si>
  <si>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</si>
  <si>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</si>
  <si>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</si>
  <si>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</si>
  <si>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</si>
  <si>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</si>
  <si>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</si>
  <si>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</si>
  <si>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</si>
  <si>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</si>
  <si>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</si>
  <si>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</si>
  <si>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</si>
  <si>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</si>
  <si>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</si>
  <si>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</si>
  <si>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</si>
  <si>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</si>
  <si>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</si>
  <si>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</si>
  <si>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</si>
  <si>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</si>
  <si>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</si>
  <si>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</si>
  <si>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</si>
  <si>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</si>
  <si>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</si>
  <si>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</si>
  <si>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</si>
  <si>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</si>
  <si>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</si>
  <si>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</si>
  <si>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</si>
  <si>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</si>
  <si>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</si>
  <si>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</si>
  <si>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</si>
  <si>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</si>
  <si>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</si>
  <si>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</si>
  <si>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</si>
  <si>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</si>
  <si>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</si>
  <si>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</si>
  <si>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</si>
  <si>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</si>
  <si>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</si>
  <si>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</si>
  <si>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</si>
  <si>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</si>
  <si>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</si>
  <si>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</si>
  <si>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</si>
  <si>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</si>
  <si>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</si>
  <si>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</si>
  <si>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</si>
  <si>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</si>
  <si>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</si>
  <si>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</si>
  <si>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</si>
  <si>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</si>
  <si>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</si>
  <si>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</si>
  <si>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</si>
  <si>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</si>
  <si>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</si>
  <si>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</si>
  <si>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</si>
  <si>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</si>
  <si>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</si>
  <si>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</si>
  <si>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</si>
  <si>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</si>
  <si>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</si>
  <si>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</si>
  <si>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</si>
  <si>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</si>
  <si>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</si>
  <si>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</si>
  <si>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</si>
  <si>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</si>
  <si>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</si>
  <si>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</si>
  <si>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</si>
  <si>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</si>
  <si>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</si>
  <si>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</si>
  <si>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</si>
  <si>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</si>
  <si>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</si>
  <si>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</si>
  <si>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</si>
  <si>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</si>
  <si>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</si>
  <si>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</si>
  <si>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</si>
  <si>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</si>
  <si>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</si>
  <si>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</si>
  <si>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</si>
  <si>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</si>
  <si>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</si>
  <si>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</si>
  <si>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</si>
  <si>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</si>
  <si>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</si>
  <si>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</si>
  <si>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</si>
  <si>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</si>
  <si>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</si>
  <si>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</si>
  <si>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</si>
  <si>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</si>
  <si>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</si>
  <si>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</si>
  <si>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</si>
  <si>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</si>
  <si>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</si>
  <si>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</si>
  <si>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</si>
  <si>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</si>
  <si>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</si>
  <si>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</si>
  <si>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</si>
  <si>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</si>
  <si>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</si>
  <si>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</si>
  <si>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</si>
  <si>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</si>
  <si>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</si>
  <si>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</si>
  <si>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</si>
  <si>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</si>
  <si>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</si>
  <si>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</si>
  <si>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</si>
  <si>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</si>
  <si>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</si>
  <si>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</si>
  <si>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</si>
  <si>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</si>
  <si>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</si>
  <si>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</si>
  <si>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</si>
  <si>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</si>
  <si>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</si>
  <si>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</si>
  <si>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</si>
  <si>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</si>
  <si>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</si>
  <si>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</si>
  <si>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</si>
  <si>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</si>
  <si>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</si>
  <si>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</si>
  <si>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</si>
  <si>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</si>
  <si>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</si>
  <si>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</si>
  <si>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</si>
  <si>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</si>
  <si>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</si>
  <si>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</si>
  <si>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</si>
  <si>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</si>
  <si>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</si>
  <si>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</si>
  <si>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</si>
  <si>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</si>
  <si>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</si>
  <si>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</si>
  <si>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</si>
  <si>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</si>
  <si>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</si>
  <si>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</si>
  <si>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</si>
  <si>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</si>
  <si>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</si>
  <si>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</si>
  <si>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</si>
  <si>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</si>
  <si>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</si>
  <si>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</si>
  <si>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</si>
  <si>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</si>
  <si>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</si>
  <si>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</si>
  <si>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</si>
  <si>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</si>
  <si>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</si>
  <si>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</si>
  <si>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</si>
  <si>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</si>
  <si>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</si>
  <si>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</si>
  <si>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</si>
  <si>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</si>
  <si>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</si>
  <si>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</si>
  <si>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</si>
  <si>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</si>
  <si>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</si>
  <si>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</si>
  <si>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</si>
  <si>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</si>
  <si>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</si>
  <si>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</si>
  <si>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</si>
  <si>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</si>
  <si>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</si>
  <si>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</si>
  <si>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</si>
  <si>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</si>
  <si>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</si>
  <si>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</si>
  <si>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</si>
  <si>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</si>
  <si>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</si>
  <si>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</si>
  <si>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</si>
  <si>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</si>
  <si>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</si>
  <si>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</si>
  <si>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</si>
  <si>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</si>
  <si>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</si>
  <si>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</si>
  <si>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</si>
  <si>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</si>
  <si>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</si>
  <si>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</si>
  <si>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</si>
  <si>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</si>
  <si>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</si>
  <si>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</si>
  <si>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</si>
  <si>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</si>
  <si>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</si>
  <si>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</si>
  <si>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</si>
  <si>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</si>
  <si>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</si>
  <si>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</si>
  <si>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</si>
  <si>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</si>
  <si>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</si>
  <si>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</si>
  <si>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</si>
  <si>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</si>
  <si>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</si>
  <si>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</si>
  <si>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</si>
  <si>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</si>
  <si>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</si>
  <si>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</si>
  <si>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</si>
  <si>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</si>
  <si>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</si>
  <si>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</si>
  <si>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</si>
  <si>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</si>
  <si>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</si>
  <si>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</si>
  <si>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</si>
  <si>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</si>
  <si>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</si>
  <si>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</si>
  <si>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</si>
  <si>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</si>
  <si>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</si>
  <si>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</si>
  <si>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</si>
  <si>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</si>
  <si>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</si>
  <si>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</si>
  <si>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</si>
  <si>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</si>
  <si>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</si>
  <si>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</si>
  <si>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</si>
  <si>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</si>
  <si>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</si>
  <si>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</si>
  <si>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</si>
  <si>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</si>
  <si>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</si>
  <si>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</si>
  <si>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</si>
  <si>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</si>
  <si>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</si>
  <si>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</si>
  <si>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</si>
  <si>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</si>
  <si>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</si>
  <si>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</si>
  <si>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</si>
  <si>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</si>
  <si>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</si>
  <si>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</si>
  <si>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</si>
  <si>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</si>
  <si>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</si>
  <si>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</si>
  <si>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</si>
  <si>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</si>
  <si>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</si>
  <si>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</si>
  <si>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</si>
  <si>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</si>
  <si>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</si>
  <si>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</si>
  <si>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</si>
  <si>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</si>
  <si>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</si>
  <si>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</si>
  <si>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</si>
  <si>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</si>
  <si>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</si>
  <si>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</si>
  <si>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</si>
  <si>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</si>
  <si>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</si>
  <si>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</si>
  <si>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</si>
  <si>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</si>
  <si>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</si>
  <si>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</si>
  <si>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</si>
  <si>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</si>
  <si>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</si>
  <si>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</si>
  <si>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</si>
  <si>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</si>
  <si>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</si>
  <si>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</si>
  <si>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</si>
  <si>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</si>
  <si>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</si>
  <si>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</si>
  <si>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</si>
  <si>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</si>
  <si>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</si>
  <si>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</si>
  <si>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</si>
  <si>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</si>
  <si>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</si>
  <si>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</si>
  <si>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</si>
  <si>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</si>
  <si>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</si>
  <si>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</si>
  <si>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</si>
  <si>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</si>
  <si>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</si>
  <si>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</si>
  <si>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</si>
  <si>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</si>
  <si>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</si>
  <si>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</si>
  <si>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</si>
  <si>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</si>
  <si>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</si>
  <si>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</si>
  <si>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</si>
  <si>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</si>
  <si>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</si>
  <si>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</si>
  <si>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</si>
  <si>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</si>
  <si>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</si>
  <si>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</si>
  <si>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</si>
  <si>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</si>
  <si>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</si>
  <si>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</si>
  <si>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</si>
  <si>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</si>
  <si>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</si>
  <si>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</si>
  <si>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</si>
  <si>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</si>
  <si>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</si>
  <si>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</si>
  <si>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</si>
  <si>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</si>
  <si>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</si>
  <si>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</si>
  <si>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</si>
  <si>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</si>
  <si>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</si>
  <si>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</si>
  <si>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</si>
  <si>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</si>
  <si>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</si>
  <si>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</si>
  <si>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</si>
  <si>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</si>
  <si>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</si>
  <si>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</si>
  <si>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</si>
  <si>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</si>
  <si>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</si>
  <si>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</si>
  <si>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</si>
  <si>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</si>
  <si>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</si>
  <si>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</si>
  <si>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</si>
  <si>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</si>
  <si>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</si>
  <si>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</si>
  <si>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</si>
  <si>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</si>
  <si>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</si>
  <si>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</si>
  <si>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</si>
  <si>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</si>
  <si>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</si>
  <si>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</si>
  <si>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</si>
  <si>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</si>
  <si>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</si>
  <si>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</si>
  <si>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</si>
  <si>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</si>
  <si>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</si>
  <si>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</si>
  <si>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</si>
  <si>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</si>
  <si>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</si>
  <si>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</si>
  <si>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</si>
  <si>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</si>
  <si>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</si>
  <si>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</si>
  <si>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</si>
  <si>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</si>
  <si>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</si>
  <si>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</si>
  <si>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</si>
  <si>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</si>
  <si>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</si>
  <si>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</si>
  <si>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</si>
  <si>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</si>
  <si>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</si>
  <si>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</si>
  <si>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</si>
  <si>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</si>
  <si>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</si>
  <si>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</si>
  <si>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</si>
  <si>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</si>
  <si>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</si>
  <si>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</si>
  <si>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</si>
  <si>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</si>
  <si>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</si>
  <si>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</si>
  <si>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</si>
  <si>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</si>
  <si>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</si>
  <si>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</si>
  <si>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</si>
  <si>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</si>
  <si>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</si>
  <si>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</si>
  <si>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</si>
  <si>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</si>
  <si>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</si>
  <si>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</si>
  <si>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</si>
  <si>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</si>
  <si>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</si>
  <si>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</si>
  <si>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</si>
  <si>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</si>
  <si>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</si>
  <si>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</si>
  <si>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</si>
  <si>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</si>
  <si>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</si>
  <si>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</si>
  <si>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</si>
  <si>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</si>
  <si>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</si>
  <si>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</si>
  <si>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</si>
  <si>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</si>
  <si>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</si>
  <si>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</si>
  <si>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</si>
  <si>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</si>
  <si>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</si>
  <si>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</si>
  <si>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</si>
  <si>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</si>
  <si>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</si>
  <si>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</si>
  <si>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</si>
  <si>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</si>
  <si>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</si>
  <si>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</si>
  <si>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</si>
  <si>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</si>
  <si>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</si>
  <si>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</si>
  <si>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</si>
  <si>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</si>
  <si>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</si>
  <si>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</si>
  <si>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</si>
  <si>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</si>
  <si>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</si>
  <si>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</si>
  <si>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</si>
  <si>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</si>
  <si>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</si>
  <si>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</si>
  <si>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</si>
  <si>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</si>
  <si>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</si>
  <si>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</si>
  <si>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</si>
  <si>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</si>
  <si>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</si>
  <si>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</si>
  <si>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</si>
  <si>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</si>
  <si>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</si>
  <si>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</si>
  <si>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</si>
  <si>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</si>
  <si>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</si>
  <si>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</si>
  <si>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</si>
  <si>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</si>
  <si>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</si>
  <si>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</si>
  <si>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</si>
  <si>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</si>
  <si>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</si>
  <si>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</si>
  <si>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</si>
  <si>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</si>
  <si>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</si>
  <si>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</si>
  <si>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</si>
  <si>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</si>
  <si>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</si>
  <si>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</si>
  <si>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</si>
  <si>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</si>
  <si>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</si>
  <si>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</si>
  <si>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</si>
  <si>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</si>
  <si>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</si>
  <si>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</si>
  <si>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</si>
  <si>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</si>
  <si>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</si>
  <si>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</si>
  <si>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</si>
  <si>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</si>
  <si>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</si>
  <si>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</si>
  <si>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</si>
  <si>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</si>
  <si>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</si>
  <si>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</si>
  <si>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</si>
  <si>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</si>
  <si>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</si>
  <si>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</si>
  <si>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</si>
  <si>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</si>
  <si>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</si>
  <si>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</si>
  <si>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</si>
  <si>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</si>
  <si>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</si>
  <si>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</si>
  <si>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</si>
  <si>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</si>
  <si>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</si>
  <si>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</si>
  <si>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</si>
  <si>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</si>
  <si>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</si>
  <si>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</si>
  <si>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</si>
  <si>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</si>
  <si>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</si>
  <si>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</si>
  <si>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</si>
  <si>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</si>
  <si>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</si>
  <si>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</si>
  <si>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</si>
  <si>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</si>
  <si>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</si>
  <si>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</si>
  <si>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</si>
  <si>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</si>
  <si>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</si>
  <si>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</si>
  <si>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</si>
  <si>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</si>
  <si>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</si>
  <si>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</si>
  <si>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</si>
  <si>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</si>
  <si>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</si>
  <si>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</si>
  <si>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</si>
  <si>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</si>
  <si>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</si>
  <si>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</si>
  <si>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</si>
  <si>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</si>
  <si>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</si>
  <si>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</si>
  <si>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</si>
  <si>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</si>
  <si>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</si>
  <si>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</si>
  <si>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</si>
  <si>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</si>
  <si>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</si>
  <si>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</si>
  <si>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</si>
  <si>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</si>
  <si>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</si>
  <si>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</si>
  <si>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</si>
  <si>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</si>
  <si>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</si>
  <si>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</si>
  <si>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</si>
  <si>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</si>
  <si>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</si>
  <si>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</si>
  <si>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</si>
  <si>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</si>
  <si>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</si>
  <si>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</si>
  <si>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</si>
  <si>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</si>
  <si>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</si>
  <si>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</si>
  <si>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</si>
  <si>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</si>
  <si>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</si>
  <si>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</si>
  <si>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</si>
  <si>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</si>
  <si>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</si>
  <si>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</si>
  <si>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</si>
  <si>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</si>
  <si>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</si>
  <si>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</si>
  <si>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</si>
  <si>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</si>
  <si>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</si>
  <si>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</si>
  <si>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</si>
  <si>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</si>
  <si>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</si>
  <si>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</si>
  <si>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</si>
  <si>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</si>
  <si>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</si>
  <si>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</si>
  <si>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</si>
  <si>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</si>
  <si>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</si>
  <si>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</si>
  <si>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</si>
  <si>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</si>
  <si>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</si>
  <si>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</si>
  <si>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</si>
  <si>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</si>
  <si>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</si>
  <si>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</si>
  <si>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</si>
  <si>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</si>
  <si>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</si>
  <si>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</si>
  <si>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</si>
  <si>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</si>
  <si>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</si>
  <si>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</si>
  <si>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</si>
  <si>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</si>
  <si>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</si>
  <si>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</si>
  <si>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</si>
  <si>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</si>
  <si>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</si>
  <si>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</si>
  <si>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</si>
  <si>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</si>
  <si>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</si>
  <si>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</si>
  <si>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</si>
  <si>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</si>
  <si>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</si>
  <si>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</si>
  <si>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</si>
  <si>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</si>
  <si>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</si>
  <si>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</si>
  <si>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</si>
  <si>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</si>
  <si>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</si>
  <si>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</si>
  <si>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</si>
  <si>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</si>
  <si>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</si>
  <si>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</si>
  <si>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</si>
  <si>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</si>
  <si>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</si>
  <si>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</si>
  <si>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</si>
  <si>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</si>
  <si>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</si>
  <si>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</si>
  <si>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</si>
  <si>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</si>
  <si>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</si>
  <si>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</si>
  <si>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</si>
  <si>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</si>
  <si>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</si>
  <si>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</si>
  <si>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</si>
  <si>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</si>
  <si>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</si>
  <si>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</si>
  <si>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</si>
  <si>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</si>
  <si>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</si>
  <si>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</si>
  <si>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</si>
  <si>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</si>
  <si>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</si>
  <si>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</si>
  <si>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</si>
  <si>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</si>
  <si>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</si>
  <si>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</si>
  <si>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</si>
  <si>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</si>
  <si>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</si>
  <si>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</si>
  <si>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</si>
  <si>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</si>
  <si>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</si>
  <si>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</si>
  <si>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</si>
  <si>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</si>
  <si>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</si>
  <si>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</si>
  <si>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</si>
  <si>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</si>
  <si>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</si>
  <si>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</si>
  <si>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</si>
  <si>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</si>
  <si>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</si>
  <si>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</si>
  <si>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</si>
  <si>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</si>
  <si>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</si>
  <si>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</si>
  <si>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</si>
  <si>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</si>
  <si>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</si>
  <si>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</si>
  <si>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</si>
  <si>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</si>
  <si>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</si>
  <si>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</si>
  <si>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</si>
  <si>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</si>
  <si>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</si>
  <si>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</si>
  <si>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</si>
  <si>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</si>
  <si>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</si>
  <si>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</si>
  <si>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</si>
  <si>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</si>
  <si>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</si>
  <si>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</si>
  <si>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</si>
  <si>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</si>
  <si>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</si>
  <si>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</si>
  <si>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</si>
  <si>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</si>
  <si>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</si>
  <si>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</si>
  <si>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</si>
  <si>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</si>
  <si>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</si>
  <si>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</si>
  <si>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</si>
  <si>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</si>
  <si>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</si>
  <si>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</si>
  <si>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</si>
  <si>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</si>
  <si>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</si>
  <si>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</si>
  <si>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</si>
  <si>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</si>
  <si>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</si>
  <si>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</si>
  <si>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</si>
  <si>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</si>
  <si>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</si>
  <si>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</si>
  <si>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</si>
  <si>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</si>
  <si>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</si>
  <si>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</si>
  <si>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</si>
  <si>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</si>
  <si>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</si>
  <si>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</si>
  <si>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</si>
  <si>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</si>
  <si>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</si>
  <si>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</si>
  <si>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</si>
  <si>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</si>
  <si>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</si>
  <si>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</si>
  <si>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</si>
  <si>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</si>
  <si>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</si>
  <si>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</si>
  <si>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</si>
  <si>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</si>
  <si>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</si>
  <si>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</si>
  <si>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</si>
  <si>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</si>
  <si>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</si>
  <si>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</si>
  <si>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</si>
  <si>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</si>
  <si>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</si>
  <si>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</si>
  <si>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</si>
  <si>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</si>
  <si>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</si>
  <si>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</si>
  <si>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</si>
  <si>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</si>
  <si>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</si>
  <si>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</si>
  <si>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</si>
  <si>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</si>
  <si>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</si>
  <si>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</si>
  <si>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</si>
  <si>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</si>
  <si>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</si>
  <si>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</si>
  <si>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</si>
  <si>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</si>
  <si>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</si>
  <si>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</si>
  <si>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</si>
  <si>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</si>
  <si>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</si>
  <si>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</si>
  <si>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</si>
  <si>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</si>
  <si>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</si>
  <si>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</si>
  <si>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</si>
  <si>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</si>
  <si>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</si>
  <si>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</si>
  <si>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</si>
  <si>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</si>
  <si>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</si>
  <si>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</si>
  <si>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</si>
  <si>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</si>
  <si>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</si>
  <si>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</si>
  <si>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</si>
  <si>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</si>
  <si>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</si>
  <si>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</si>
  <si>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</si>
  <si>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</si>
  <si>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</si>
  <si>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</si>
  <si>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</si>
  <si>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</si>
  <si>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</si>
  <si>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</si>
  <si>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</si>
  <si>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</si>
  <si>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</si>
  <si>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</si>
  <si>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</si>
  <si>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</si>
  <si>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</si>
  <si>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</si>
  <si>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</si>
  <si>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</si>
  <si>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</si>
  <si>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</si>
  <si>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</si>
  <si>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</si>
  <si>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</si>
  <si>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</si>
  <si>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</si>
  <si>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</si>
  <si>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</si>
  <si>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</si>
  <si>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</si>
  <si>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</si>
  <si>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</si>
  <si>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</si>
  <si>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</si>
  <si>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</si>
  <si>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</si>
  <si>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</si>
  <si>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</si>
  <si>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</si>
  <si>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</si>
  <si>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</si>
  <si>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</si>
  <si>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</si>
  <si>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</si>
  <si>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</si>
  <si>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</si>
  <si>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</si>
  <si>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</si>
  <si>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</si>
  <si>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</si>
  <si>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</si>
  <si>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</si>
  <si>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</si>
  <si>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</si>
  <si>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</si>
  <si>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</si>
  <si>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</si>
  <si>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</si>
  <si>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</si>
  <si>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</si>
  <si>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</si>
  <si>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</si>
  <si>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</si>
  <si>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</si>
  <si>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</si>
  <si>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</si>
  <si>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</si>
  <si>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</si>
  <si>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</si>
  <si>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</si>
  <si>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</si>
  <si>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</si>
  <si>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</si>
  <si>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</si>
  <si>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</si>
  <si>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</si>
  <si>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</si>
  <si>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</si>
  <si>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</si>
  <si>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</si>
  <si>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</si>
  <si>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</si>
  <si>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</si>
  <si>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</si>
  <si>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</si>
  <si>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</si>
  <si>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</si>
  <si>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</si>
  <si>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</si>
  <si>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</si>
  <si>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</si>
  <si>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</si>
  <si>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</si>
  <si>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</si>
  <si>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</si>
  <si>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</si>
  <si>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</si>
  <si>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</si>
  <si>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</si>
  <si>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</si>
  <si>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</si>
  <si>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</si>
  <si>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</si>
  <si>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</si>
  <si>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</si>
  <si>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</si>
  <si>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</si>
  <si>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</si>
  <si>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</si>
  <si>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</si>
  <si>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</si>
  <si>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</si>
  <si>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</si>
  <si>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</si>
  <si>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</si>
  <si>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</si>
  <si>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</si>
  <si>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</si>
  <si>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</si>
  <si>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</si>
  <si>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</si>
  <si>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</si>
  <si>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</si>
  <si>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</si>
  <si>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</si>
  <si>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</si>
  <si>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</si>
  <si>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</si>
  <si>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</si>
  <si>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</si>
  <si>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</si>
  <si>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</si>
  <si>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</si>
  <si>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</si>
  <si>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</si>
  <si>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</si>
  <si>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</si>
  <si>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</si>
  <si>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</si>
  <si>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</si>
  <si>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</si>
  <si>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</si>
  <si>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</si>
  <si>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</si>
  <si>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</si>
  <si>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</si>
  <si>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</si>
  <si>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</si>
  <si>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</si>
  <si>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</si>
  <si>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</si>
  <si>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</si>
  <si>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</si>
  <si>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</si>
  <si>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</si>
  <si>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</si>
  <si>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</si>
  <si>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</si>
  <si>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</si>
  <si>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</si>
  <si>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</si>
  <si>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</si>
  <si>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</si>
  <si>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</si>
  <si>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</si>
  <si>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</si>
  <si>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</si>
  <si>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</si>
  <si>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</si>
  <si>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</si>
  <si>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</si>
  <si>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</si>
  <si>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</si>
  <si>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</si>
  <si>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</si>
  <si>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</si>
  <si>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</si>
  <si>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</si>
  <si>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</si>
  <si>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</si>
  <si>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</si>
  <si>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</si>
  <si>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</si>
  <si>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</si>
  <si>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</si>
  <si>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</si>
  <si>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</si>
  <si>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</si>
  <si>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</si>
  <si>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</si>
  <si>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</si>
  <si>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</si>
  <si>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</si>
  <si>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</si>
  <si>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</si>
  <si>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</si>
  <si>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</si>
  <si>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</si>
  <si>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</si>
  <si>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</si>
  <si>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</si>
  <si>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</si>
  <si>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</si>
  <si>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</si>
  <si>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</si>
  <si>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</si>
  <si>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</si>
  <si>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</si>
  <si>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</si>
  <si>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</si>
  <si>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</si>
  <si>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</si>
  <si>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</si>
  <si>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</si>
  <si>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</si>
  <si>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</si>
  <si>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</si>
  <si>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</si>
  <si>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</si>
  <si>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</si>
  <si>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</si>
  <si>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</si>
  <si>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</si>
  <si>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</si>
  <si>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</si>
  <si>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</si>
  <si>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</si>
  <si>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</si>
  <si>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</si>
  <si>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</si>
  <si>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</si>
  <si>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</si>
  <si>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</si>
  <si>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</si>
  <si>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</si>
  <si>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</si>
  <si>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</si>
  <si>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</si>
  <si>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</si>
  <si>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</si>
  <si>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</si>
  <si>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</si>
  <si>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</si>
  <si>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</si>
  <si>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</si>
  <si>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</si>
  <si>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</si>
  <si>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</si>
  <si>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</si>
  <si>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</si>
  <si>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</si>
  <si>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</si>
  <si>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</si>
  <si>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</si>
  <si>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</si>
  <si>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</si>
  <si>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</si>
  <si>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</si>
  <si>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</si>
  <si>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</si>
  <si>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</si>
  <si>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</si>
  <si>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</si>
  <si>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</si>
  <si>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</si>
  <si>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</si>
  <si>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</si>
  <si>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</si>
  <si>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</si>
  <si>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</si>
  <si>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</si>
  <si>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</si>
  <si>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</si>
  <si>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</si>
  <si>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</si>
  <si>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</si>
  <si>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</si>
  <si>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</si>
  <si>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</si>
  <si>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</si>
  <si>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</si>
  <si>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</si>
  <si>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</si>
  <si>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</si>
  <si>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</si>
  <si>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</si>
  <si>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</si>
  <si>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</si>
  <si>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</si>
  <si>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</si>
  <si>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</si>
  <si>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</si>
  <si>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</si>
  <si>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</si>
  <si>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</si>
  <si>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</si>
  <si>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</si>
  <si>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</si>
  <si>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</si>
  <si>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</si>
  <si>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</si>
  <si>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</si>
  <si>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</si>
  <si>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</si>
  <si>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</si>
  <si>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</si>
  <si>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</si>
  <si>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</si>
  <si>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</si>
  <si>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</si>
  <si>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</si>
  <si>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</si>
  <si>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</si>
  <si>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</si>
  <si>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</si>
  <si>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</si>
  <si>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</si>
  <si>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</si>
  <si>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</si>
  <si>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</si>
  <si>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</si>
  <si>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</si>
  <si>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</si>
  <si>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</si>
  <si>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</si>
  <si>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</si>
  <si>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</si>
  <si>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</si>
  <si>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</si>
  <si>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</si>
  <si>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</si>
  <si>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</si>
  <si>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</si>
  <si>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</si>
  <si>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</si>
  <si>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</si>
  <si>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</si>
  <si>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</si>
  <si>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</si>
  <si>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</si>
  <si>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</si>
  <si>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</si>
  <si>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</si>
  <si>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</si>
  <si>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</si>
  <si>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</si>
  <si>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</si>
  <si>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</si>
  <si>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</si>
  <si>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</si>
  <si>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</si>
  <si>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</si>
  <si>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</si>
  <si>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</si>
  <si>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</si>
  <si>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</si>
  <si>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</si>
  <si>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</si>
  <si>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</si>
  <si>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</si>
  <si>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</si>
  <si>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</si>
  <si>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</si>
  <si>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</si>
  <si>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</si>
  <si>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</si>
  <si>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</si>
  <si>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</si>
  <si>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</si>
  <si>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</si>
  <si>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</si>
  <si>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</si>
  <si>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</si>
  <si>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</si>
  <si>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</si>
  <si>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</si>
  <si>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</si>
  <si>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</si>
  <si>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</si>
  <si>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</si>
  <si>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</si>
  <si>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</si>
  <si>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</si>
  <si>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</si>
  <si>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</si>
  <si>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</si>
  <si>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</si>
  <si>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</si>
  <si>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</si>
  <si>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</si>
  <si>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</si>
  <si>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</si>
  <si>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</si>
  <si>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</si>
  <si>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</si>
  <si>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</si>
  <si>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</si>
  <si>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</si>
  <si>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</si>
  <si>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</si>
  <si>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</si>
  <si>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</si>
  <si>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</si>
  <si>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</si>
  <si>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</si>
  <si>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</si>
  <si>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</si>
  <si>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</si>
  <si>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</si>
  <si>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</si>
  <si>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</si>
  <si>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</si>
  <si>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</si>
  <si>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</si>
  <si>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</si>
  <si>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</si>
  <si>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</si>
  <si>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</si>
  <si>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</si>
  <si>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</si>
  <si>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</si>
  <si>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</si>
  <si>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</si>
  <si>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</si>
  <si>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</si>
  <si>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</si>
  <si>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</si>
  <si>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</si>
  <si>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</si>
  <si>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</si>
  <si>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</si>
  <si>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</si>
  <si>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</si>
  <si>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</si>
  <si>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</si>
  <si>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</si>
  <si>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</si>
  <si>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</si>
  <si>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</si>
  <si>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</si>
  <si>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</si>
  <si>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</si>
  <si>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</si>
  <si>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</si>
  <si>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</si>
  <si>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</si>
  <si>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</si>
  <si>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</si>
  <si>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</si>
  <si>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</si>
  <si>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</si>
  <si>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</si>
  <si>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</si>
  <si>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</si>
  <si>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</si>
  <si>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</si>
  <si>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</si>
  <si>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</si>
  <si>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</si>
  <si>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</si>
  <si>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</si>
  <si>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</si>
  <si>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</si>
  <si>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</si>
  <si>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</si>
  <si>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</si>
  <si>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</si>
  <si>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</si>
  <si>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</si>
  <si>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</si>
  <si>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</si>
  <si>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</si>
  <si>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</si>
  <si>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</si>
  <si>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</si>
  <si>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</si>
  <si>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</si>
  <si>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</si>
  <si>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</si>
  <si>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</si>
  <si>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</si>
  <si>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</si>
  <si>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</si>
  <si>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</si>
  <si>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</si>
  <si>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</si>
  <si>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</si>
  <si>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</si>
  <si>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</si>
  <si>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</si>
  <si>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</si>
  <si>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</si>
  <si>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</si>
  <si>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</si>
  <si>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</si>
  <si>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</si>
  <si>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</si>
  <si>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</si>
  <si>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</si>
  <si>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</si>
  <si>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</si>
  <si>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</si>
  <si>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</si>
  <si>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</si>
  <si>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</si>
  <si>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</si>
  <si>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</si>
  <si>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</si>
  <si>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</si>
  <si>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</si>
  <si>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</si>
  <si>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</si>
  <si>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</si>
  <si>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</si>
  <si>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</si>
  <si>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</si>
  <si>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</si>
  <si>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</si>
  <si>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</si>
  <si>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</si>
  <si>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</si>
  <si>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</si>
  <si>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</si>
  <si>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</si>
  <si>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</si>
  <si>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</si>
  <si>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</si>
  <si>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</si>
  <si>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</si>
  <si>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</si>
  <si>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</si>
  <si>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</si>
  <si>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</si>
  <si>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</si>
  <si>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</si>
  <si>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</si>
  <si>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</si>
  <si>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</si>
  <si>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</si>
  <si>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</si>
  <si>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</si>
  <si>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</si>
  <si>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</si>
  <si>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</si>
  <si>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</si>
  <si>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</si>
  <si>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</si>
  <si>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</si>
  <si>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</si>
  <si>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</si>
  <si>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</si>
  <si>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</si>
  <si>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</si>
  <si>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</si>
  <si>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</si>
  <si>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</si>
  <si>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</si>
  <si>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</si>
  <si>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</si>
  <si>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</si>
  <si>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</si>
  <si>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</si>
  <si>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</si>
  <si>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</si>
  <si>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</si>
  <si>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</si>
  <si>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</si>
  <si>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</si>
  <si>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</si>
  <si>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</si>
  <si>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</si>
  <si>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</si>
  <si>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</si>
  <si>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</si>
  <si>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</si>
  <si>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</si>
  <si>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</si>
  <si>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</si>
  <si>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</si>
  <si>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</si>
  <si>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</si>
  <si>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</si>
  <si>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</si>
  <si>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</si>
  <si>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</si>
  <si>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</si>
  <si>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</si>
  <si>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</si>
  <si>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</si>
  <si>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</si>
  <si>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</si>
  <si>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</si>
  <si>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</si>
  <si>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</si>
  <si>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</si>
  <si>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</si>
  <si>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</si>
  <si>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</si>
  <si>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</si>
  <si>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</si>
  <si>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</si>
  <si>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</si>
  <si>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</si>
  <si>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</si>
  <si>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</si>
  <si>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</si>
  <si>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</si>
  <si>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</si>
  <si>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</si>
  <si>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</si>
  <si>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</si>
  <si>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</si>
  <si>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</si>
  <si>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</si>
  <si>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</si>
  <si>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</si>
  <si>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</si>
  <si>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</si>
  <si>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</si>
  <si>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</si>
  <si>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</si>
  <si>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</si>
  <si>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</si>
  <si>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</si>
  <si>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</si>
  <si>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</si>
  <si>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</si>
  <si>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</si>
  <si>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</si>
  <si>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</si>
  <si>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</si>
  <si>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</si>
  <si>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</si>
  <si>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</si>
  <si>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</si>
  <si>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</si>
  <si>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</si>
  <si>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</si>
  <si>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</si>
  <si>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</si>
  <si>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</si>
  <si>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</si>
  <si>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</si>
  <si>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</si>
  <si>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</si>
  <si>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</si>
  <si>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</si>
  <si>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</si>
  <si>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</si>
  <si>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</si>
  <si>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</si>
  <si>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</si>
  <si>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</si>
  <si>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</si>
  <si>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</si>
  <si>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</si>
  <si>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</si>
  <si>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</si>
  <si>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</si>
  <si>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</si>
  <si>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</si>
  <si>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</si>
  <si>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</si>
  <si>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</si>
  <si>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</si>
  <si>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</si>
  <si>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</si>
  <si>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</si>
  <si>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</si>
  <si>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</si>
  <si>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</si>
  <si>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</si>
  <si>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</si>
  <si>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</si>
  <si>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</si>
  <si>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</si>
  <si>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</si>
  <si>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</si>
  <si>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</si>
  <si>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</si>
  <si>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</si>
  <si>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</si>
  <si>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</si>
  <si>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</si>
  <si>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</si>
  <si>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</si>
  <si>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</si>
  <si>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</si>
  <si>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</si>
  <si>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</si>
  <si>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</si>
  <si>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</si>
  <si>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</si>
  <si>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</si>
  <si>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</si>
  <si>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</si>
  <si>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</si>
  <si>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</si>
  <si>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</si>
  <si>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</si>
  <si>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</si>
  <si>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</si>
  <si>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</si>
  <si>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</si>
  <si>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</si>
  <si>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</si>
  <si>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</si>
  <si>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</si>
  <si>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</si>
  <si>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</si>
  <si>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</si>
  <si>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</si>
  <si>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</si>
  <si>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</si>
  <si>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</si>
  <si>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</si>
  <si>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</si>
  <si>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</si>
  <si>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</si>
  <si>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</si>
  <si>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</si>
  <si>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</si>
  <si>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</si>
  <si>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</si>
  <si>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</si>
  <si>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</si>
  <si>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</si>
  <si>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</si>
  <si>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</si>
  <si>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</si>
  <si>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</si>
  <si>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</si>
  <si>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</si>
  <si>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</si>
  <si>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</si>
  <si>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</si>
  <si>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</si>
  <si>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</si>
  <si>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</si>
  <si>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</si>
  <si>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</si>
  <si>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</si>
  <si>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</si>
  <si>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</si>
  <si>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</si>
  <si>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</si>
  <si>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</si>
  <si>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</si>
  <si>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</si>
  <si>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</si>
  <si>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</si>
  <si>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</si>
  <si>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</si>
  <si>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</si>
  <si>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</si>
  <si>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</si>
  <si>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</si>
  <si>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</si>
  <si>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</si>
  <si>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</si>
  <si>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</si>
  <si>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</si>
  <si>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</si>
  <si>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</si>
  <si>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</si>
  <si>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</si>
  <si>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</si>
  <si>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</si>
  <si>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</si>
  <si>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</si>
  <si>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</si>
  <si>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</si>
  <si>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</si>
  <si>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</si>
  <si>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</si>
  <si>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</si>
  <si>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</si>
  <si>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</si>
  <si>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</si>
  <si>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</si>
  <si>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</si>
  <si>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</si>
  <si>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</si>
  <si>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</si>
  <si>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</si>
  <si>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</si>
  <si>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</si>
  <si>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</si>
  <si>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</si>
  <si>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</si>
  <si>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</si>
  <si>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</si>
  <si>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</si>
  <si>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</si>
  <si>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</si>
  <si>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</si>
  <si>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</si>
  <si>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</si>
  <si>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</si>
  <si>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</si>
  <si>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</si>
  <si>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</si>
  <si>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</si>
  <si>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</si>
  <si>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</si>
  <si>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</si>
  <si>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</si>
  <si>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</si>
  <si>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</si>
  <si>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</si>
  <si>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</si>
  <si>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</si>
  <si>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</si>
  <si>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</si>
  <si>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</si>
  <si>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</si>
  <si>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</si>
  <si>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</si>
  <si>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</si>
  <si>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</si>
  <si>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</si>
  <si>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</si>
  <si>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</si>
  <si>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</si>
  <si>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</si>
  <si>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</si>
  <si>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</si>
  <si>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</si>
  <si>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</si>
  <si>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</si>
  <si>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</si>
  <si>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</si>
  <si>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</si>
  <si>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</si>
  <si>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</si>
  <si>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</si>
  <si>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</si>
  <si>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</si>
  <si>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</si>
  <si>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</si>
  <si>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</si>
  <si>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</si>
  <si>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</si>
  <si>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</si>
  <si>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</si>
  <si>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</si>
  <si>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</si>
  <si>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</si>
  <si>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</si>
  <si>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</si>
  <si>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</si>
  <si>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</si>
  <si>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</si>
  <si>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</si>
  <si>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</si>
  <si>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</si>
  <si>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</si>
  <si>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</si>
  <si>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</si>
  <si>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</si>
  <si>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</si>
  <si>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</si>
  <si>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</si>
  <si>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</si>
  <si>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</si>
  <si>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</si>
  <si>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</si>
  <si>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</si>
  <si>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</si>
  <si>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</si>
  <si>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</si>
  <si>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</si>
  <si>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</si>
  <si>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</si>
  <si>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</si>
  <si>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</si>
  <si>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</si>
  <si>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</si>
  <si>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</si>
  <si>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</si>
  <si>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</si>
  <si>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</si>
  <si>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</si>
  <si>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</si>
  <si>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</si>
  <si>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</si>
  <si>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</si>
  <si>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</si>
  <si>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</si>
  <si>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</si>
  <si>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</si>
  <si>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</si>
  <si>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</si>
  <si>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</si>
  <si>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</si>
  <si>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</si>
  <si>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</si>
  <si>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</si>
  <si>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</si>
  <si>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</si>
  <si>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</si>
  <si>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</si>
  <si>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</si>
  <si>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</si>
  <si>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</si>
  <si>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</si>
  <si>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</si>
  <si>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</si>
  <si>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</si>
  <si>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</si>
  <si>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</si>
  <si>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</si>
  <si>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</si>
  <si>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</si>
  <si>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</si>
  <si>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</si>
  <si>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</si>
  <si>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</si>
  <si>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</si>
  <si>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</si>
  <si>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</si>
  <si>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</si>
  <si>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</si>
  <si>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</si>
  <si>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</si>
  <si>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</si>
  <si>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</si>
  <si>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</si>
  <si>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</si>
  <si>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</si>
  <si>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</si>
  <si>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</si>
  <si>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</si>
  <si>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</si>
  <si>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</si>
  <si>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</si>
  <si>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</si>
  <si>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</si>
  <si>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</si>
  <si>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</si>
  <si>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</si>
  <si>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</si>
  <si>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</si>
  <si>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</si>
  <si>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</si>
  <si>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</si>
  <si>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</si>
  <si>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</si>
  <si>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</si>
  <si>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</si>
  <si>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</si>
  <si>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</si>
  <si>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</si>
  <si>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</si>
  <si>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</si>
  <si>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</si>
  <si>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</si>
  <si>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</si>
  <si>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</si>
  <si>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</si>
  <si>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</si>
  <si>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</si>
  <si>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</si>
  <si>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</si>
  <si>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</si>
  <si>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</si>
  <si>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</si>
  <si>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</si>
  <si>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</si>
  <si>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</si>
  <si>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</si>
  <si>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</si>
  <si>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</si>
  <si>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</si>
  <si>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</si>
  <si>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</si>
  <si>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</si>
  <si>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</si>
  <si>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</si>
  <si>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</si>
  <si>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</si>
  <si>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</si>
  <si>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</si>
  <si>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</si>
  <si>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</si>
  <si>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</si>
  <si>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</si>
  <si>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</si>
  <si>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</si>
  <si>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</si>
  <si>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</si>
  <si>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</si>
  <si>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</si>
  <si>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</si>
  <si>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</si>
  <si>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</si>
  <si>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</si>
  <si>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</si>
  <si>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</si>
  <si>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</si>
  <si>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</si>
  <si>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</si>
  <si>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</si>
  <si>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</si>
  <si>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</si>
  <si>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</si>
  <si>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</si>
  <si>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</si>
  <si>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</si>
  <si>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</si>
  <si>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</si>
  <si>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</si>
  <si>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</si>
  <si>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</si>
  <si>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</si>
  <si>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</si>
  <si>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</si>
  <si>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</si>
  <si>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</si>
  <si>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</si>
  <si>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</si>
  <si>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</si>
  <si>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</si>
  <si>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</si>
  <si>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</si>
  <si>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</si>
  <si>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</si>
  <si>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</si>
  <si>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</si>
  <si>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</si>
  <si>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</si>
  <si>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</si>
  <si>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</si>
  <si>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</si>
  <si>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</si>
  <si>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</si>
  <si>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</si>
  <si>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</si>
  <si>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</si>
  <si>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</si>
  <si>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</si>
  <si>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</si>
  <si>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</si>
  <si>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</si>
  <si>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</si>
  <si>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</si>
  <si>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</si>
  <si>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</si>
  <si>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</si>
  <si>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</si>
  <si>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</si>
  <si>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</si>
  <si>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</si>
  <si>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</si>
  <si>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</si>
  <si>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</si>
  <si>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</si>
  <si>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</si>
  <si>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</si>
  <si>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</si>
  <si>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</si>
  <si>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</si>
  <si>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</si>
  <si>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</si>
  <si>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</si>
  <si>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</si>
  <si>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</si>
  <si>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</si>
  <si>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</si>
  <si>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</si>
  <si>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</si>
  <si>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</si>
  <si>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</si>
  <si>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</si>
  <si>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</si>
  <si>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</si>
  <si>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</si>
  <si>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</si>
  <si>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</si>
  <si>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</si>
  <si>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</si>
  <si>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</si>
  <si>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</si>
  <si>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</si>
  <si>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</si>
  <si>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</si>
  <si>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</si>
  <si>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</si>
  <si>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</si>
  <si>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</si>
  <si>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</si>
  <si>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</si>
  <si>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</si>
  <si>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</si>
  <si>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</si>
  <si>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</si>
  <si>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</si>
  <si>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</si>
  <si>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</si>
  <si>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</si>
  <si>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</si>
  <si>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</si>
  <si>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</si>
  <si>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</si>
  <si>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</si>
  <si>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</si>
  <si>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</si>
  <si>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</si>
  <si>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</si>
  <si>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</si>
  <si>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</si>
  <si>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</si>
  <si>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</si>
  <si>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</si>
  <si>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</si>
  <si>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</si>
  <si>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</si>
  <si>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</si>
  <si>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</si>
  <si>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</si>
  <si>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</si>
  <si>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</si>
  <si>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</si>
  <si>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</si>
  <si>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</si>
  <si>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</si>
  <si>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</si>
  <si>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</si>
  <si>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</si>
  <si>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</si>
  <si>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</si>
  <si>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</si>
  <si>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</si>
  <si>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</si>
  <si>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</si>
  <si>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</si>
  <si>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</si>
  <si>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</si>
  <si>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</si>
  <si>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</si>
  <si>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</si>
  <si>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</si>
  <si>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</si>
  <si>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</si>
  <si>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</si>
  <si>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</si>
  <si>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</si>
  <si>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</si>
  <si>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</si>
  <si>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</si>
  <si>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</si>
  <si>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</si>
  <si>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</si>
  <si>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</si>
  <si>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</si>
  <si>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</si>
  <si>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</si>
  <si>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</si>
  <si>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</si>
  <si>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</si>
  <si>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</si>
  <si>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</si>
  <si>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</si>
  <si>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</si>
  <si>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</si>
  <si>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</si>
  <si>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</si>
  <si>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</si>
  <si>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</si>
  <si>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</si>
  <si>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</si>
  <si>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</si>
  <si>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</si>
  <si>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</si>
  <si>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</si>
  <si>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</si>
  <si>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</si>
  <si>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</si>
  <si>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</si>
  <si>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</si>
  <si>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</si>
  <si>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</si>
  <si>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</si>
  <si>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</si>
  <si>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</si>
  <si>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</si>
  <si>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</si>
  <si>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</si>
  <si>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</si>
  <si>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</si>
  <si>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</si>
  <si>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</si>
  <si>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</si>
  <si>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</si>
  <si>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</si>
  <si>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</si>
  <si>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</si>
  <si>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</si>
  <si>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</si>
  <si>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</si>
  <si>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</si>
  <si>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</si>
  <si>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</si>
  <si>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</si>
  <si>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</si>
  <si>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</si>
  <si>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</si>
  <si>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</si>
  <si>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</si>
  <si>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</si>
  <si>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</si>
  <si>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</si>
  <si>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</si>
  <si>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</si>
  <si>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</si>
  <si>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</si>
  <si>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</si>
  <si>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</si>
  <si>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</si>
  <si>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</si>
  <si>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</si>
  <si>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</si>
  <si>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</si>
  <si>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</si>
  <si>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</si>
  <si>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</si>
  <si>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</si>
  <si>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</si>
  <si>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</si>
  <si>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</si>
  <si>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</si>
  <si>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</si>
  <si>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</si>
  <si>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</si>
  <si>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</si>
  <si>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</si>
  <si>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</si>
  <si>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</si>
  <si>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</si>
  <si>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</si>
  <si>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</si>
  <si>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</si>
  <si>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</si>
  <si>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</si>
  <si>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</si>
  <si>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</si>
  <si>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</si>
  <si>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</si>
  <si>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</si>
  <si>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</si>
  <si>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</si>
  <si>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</si>
  <si>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</si>
  <si>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</si>
  <si>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</si>
  <si>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</si>
  <si>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</si>
  <si>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</si>
  <si>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</si>
  <si>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</si>
  <si>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</si>
  <si>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</si>
  <si>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</si>
  <si>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</si>
  <si>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</si>
  <si>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</si>
  <si>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</si>
  <si>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</si>
  <si>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</si>
  <si>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</si>
  <si>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</si>
  <si>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</si>
  <si>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</si>
  <si>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</si>
  <si>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</si>
  <si>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</si>
  <si>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</si>
  <si>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</si>
  <si>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</si>
  <si>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</si>
  <si>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</si>
  <si>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</si>
  <si>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</si>
  <si>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</si>
  <si>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</si>
  <si>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</si>
  <si>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</si>
  <si>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</si>
  <si>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</si>
  <si>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</si>
  <si>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</si>
  <si>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</si>
  <si>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</si>
  <si>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</si>
  <si>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</si>
  <si>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</si>
  <si>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</si>
  <si>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</si>
  <si>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</si>
  <si>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</si>
  <si>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</si>
  <si>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</si>
  <si>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</si>
  <si>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</si>
  <si>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</si>
  <si>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</si>
  <si>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</si>
  <si>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</si>
  <si>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</si>
  <si>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</si>
  <si>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</si>
  <si>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</si>
  <si>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</si>
  <si>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</si>
  <si>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</si>
  <si>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</si>
  <si>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</si>
  <si>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</si>
  <si>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</si>
  <si>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</si>
  <si>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</si>
  <si>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</si>
  <si>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</si>
  <si>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</si>
  <si>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</si>
  <si>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</si>
  <si>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</si>
  <si>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</si>
  <si>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</si>
  <si>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</si>
  <si>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</si>
  <si>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</si>
  <si>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</si>
  <si>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</si>
  <si>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</si>
  <si>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</si>
  <si>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</si>
  <si>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</si>
  <si>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</si>
  <si>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</si>
  <si>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</si>
  <si>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</si>
  <si>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</si>
  <si>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</si>
  <si>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</si>
  <si>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</si>
  <si>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</si>
  <si>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</si>
  <si>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</si>
  <si>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</si>
  <si>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</si>
  <si>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</si>
  <si>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</si>
  <si>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</si>
  <si>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</si>
  <si>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</si>
  <si>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</si>
  <si>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</si>
  <si>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</si>
  <si>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</si>
  <si>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</si>
  <si>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</si>
  <si>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</si>
  <si>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</si>
  <si>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</si>
  <si>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</si>
  <si>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</si>
  <si>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</si>
  <si>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</si>
  <si>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</si>
  <si>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</si>
  <si>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</si>
  <si>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</si>
  <si>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</si>
  <si>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</si>
  <si>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</si>
  <si>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</si>
  <si>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</si>
  <si>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</si>
  <si>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</si>
  <si>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</si>
  <si>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</si>
  <si>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</si>
  <si>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</si>
  <si>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</si>
  <si>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</si>
  <si>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</si>
  <si>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</si>
  <si>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</si>
  <si>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</si>
  <si>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</si>
  <si>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</si>
  <si>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</si>
  <si>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</si>
  <si>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</si>
  <si>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</si>
  <si>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</si>
  <si>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</si>
  <si>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</si>
  <si>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</si>
  <si>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</si>
  <si>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</si>
  <si>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</si>
  <si>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</si>
  <si>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</si>
  <si>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</si>
  <si>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</si>
  <si>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</si>
  <si>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</si>
  <si>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</si>
  <si>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</si>
  <si>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</si>
  <si>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</si>
  <si>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</si>
  <si>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</si>
  <si>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</si>
  <si>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</si>
  <si>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</si>
  <si>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</si>
  <si>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</si>
  <si>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</si>
  <si>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</si>
  <si>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</si>
  <si>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</si>
  <si>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</si>
  <si>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</si>
  <si>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</si>
  <si>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</si>
  <si>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</si>
  <si>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</si>
  <si>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</si>
  <si>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</si>
  <si>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</si>
  <si>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</si>
  <si>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</si>
  <si>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</si>
  <si>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</si>
  <si>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</si>
  <si>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</si>
  <si>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</si>
  <si>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</si>
  <si>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</si>
  <si>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</si>
  <si>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</si>
  <si>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</si>
  <si>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</si>
  <si>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</si>
  <si>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</si>
  <si>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</si>
  <si>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</si>
  <si>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</si>
  <si>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</si>
  <si>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</si>
  <si>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</si>
  <si>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</si>
  <si>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</si>
  <si>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</si>
  <si>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</si>
  <si>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</si>
  <si>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</si>
  <si>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</si>
  <si>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</si>
  <si>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</si>
  <si>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</si>
  <si>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</si>
  <si>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</si>
  <si>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</si>
  <si>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</si>
  <si>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</si>
  <si>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</si>
  <si>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</si>
  <si>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</si>
  <si>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</si>
  <si>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</si>
  <si>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</si>
  <si>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</si>
  <si>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</si>
  <si>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</si>
  <si>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</si>
  <si>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</si>
  <si>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</si>
  <si>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</si>
  <si>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</si>
  <si>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</si>
  <si>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</si>
  <si>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</si>
  <si>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</si>
  <si>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</si>
  <si>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</si>
  <si>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</si>
  <si>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</si>
  <si>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</si>
  <si>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</si>
  <si>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</si>
  <si>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</si>
  <si>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</si>
  <si>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</si>
  <si>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</si>
  <si>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</si>
  <si>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</si>
  <si>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</si>
  <si>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</si>
  <si>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</si>
  <si>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</si>
  <si>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</si>
  <si>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</si>
  <si>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</si>
  <si>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</si>
  <si>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</si>
  <si>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</si>
  <si>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</si>
  <si>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</si>
  <si>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</si>
  <si>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</si>
  <si>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</si>
  <si>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</si>
  <si>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</si>
  <si>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</si>
  <si>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</si>
  <si>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</si>
  <si>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</si>
  <si>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</si>
  <si>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</si>
  <si>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</si>
  <si>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</si>
  <si>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</si>
  <si>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</si>
  <si>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</si>
  <si>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</si>
  <si>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</si>
  <si>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</si>
  <si>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</si>
  <si>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</si>
  <si>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</si>
  <si>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</si>
  <si>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</si>
  <si>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</si>
  <si>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</si>
  <si>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</si>
  <si>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</si>
  <si>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</si>
  <si>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</si>
  <si>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</si>
  <si>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</si>
  <si>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</si>
  <si>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</si>
  <si>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</si>
  <si>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</si>
  <si>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</si>
  <si>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</si>
  <si>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</si>
  <si>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</si>
  <si>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</si>
  <si>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</si>
  <si>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</si>
  <si>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</si>
  <si>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</si>
  <si>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</si>
  <si>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</si>
  <si>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</si>
  <si>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</si>
  <si>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</si>
  <si>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</si>
  <si>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</si>
  <si>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</si>
  <si>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</si>
  <si>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</si>
  <si>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</si>
  <si>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</si>
  <si>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</si>
  <si>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</si>
  <si>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</si>
  <si>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</si>
  <si>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</si>
  <si>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</si>
  <si>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</si>
  <si>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</si>
  <si>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</si>
  <si>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</si>
  <si>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</si>
  <si>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</si>
  <si>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</si>
  <si>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</si>
  <si>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</si>
  <si>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</si>
  <si>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</si>
  <si>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</si>
  <si>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</si>
  <si>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</si>
  <si>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</si>
  <si>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</si>
  <si>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</si>
  <si>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</si>
  <si>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</si>
  <si>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</si>
  <si>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</si>
  <si>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</si>
  <si>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</si>
  <si>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</si>
  <si>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</si>
  <si>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</si>
  <si>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</si>
  <si>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</si>
  <si>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</si>
  <si>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</si>
  <si>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</si>
  <si>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</si>
  <si>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</si>
  <si>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</si>
  <si>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</si>
  <si>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</si>
  <si>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</si>
  <si>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</si>
  <si>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</si>
  <si>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</si>
  <si>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</si>
  <si>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</si>
  <si>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</si>
  <si>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</si>
  <si>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</si>
  <si>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</si>
  <si>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</si>
  <si>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</si>
  <si>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</si>
  <si>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</si>
  <si>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</si>
  <si>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</si>
  <si>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</si>
  <si>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</si>
  <si>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</si>
  <si>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</si>
  <si>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</si>
  <si>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</si>
  <si>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</si>
  <si>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</si>
  <si>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</si>
  <si>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</si>
  <si>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</si>
  <si>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</si>
  <si>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</si>
  <si>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</si>
  <si>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</si>
  <si>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</si>
  <si>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</si>
  <si>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</si>
  <si>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</si>
  <si>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</si>
  <si>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</si>
  <si>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</si>
  <si>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</si>
  <si>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</si>
  <si>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</si>
  <si>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</si>
  <si>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</si>
  <si>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</si>
  <si>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</si>
  <si>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</si>
  <si>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</si>
  <si>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</si>
  <si>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</si>
  <si>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</si>
  <si>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</si>
  <si>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</si>
  <si>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</si>
  <si>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</si>
  <si>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</si>
  <si>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</si>
  <si>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</si>
  <si>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</si>
  <si>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</si>
  <si>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</si>
  <si>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</si>
  <si>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</si>
  <si>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</si>
  <si>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</si>
  <si>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</si>
  <si>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</si>
  <si>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</si>
  <si>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</si>
  <si>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</si>
  <si>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</si>
  <si>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</si>
  <si>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</si>
  <si>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</si>
  <si>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</si>
  <si>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</si>
  <si>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</si>
  <si>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</si>
  <si>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</si>
  <si>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</si>
  <si>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</si>
  <si>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</si>
  <si>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</si>
  <si>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</si>
  <si>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</si>
  <si>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</si>
  <si>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</si>
  <si>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</si>
  <si>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</si>
  <si>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</si>
  <si>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</si>
  <si>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</si>
  <si>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</si>
  <si>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</si>
  <si>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</si>
  <si>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</si>
  <si>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</si>
  <si>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</si>
  <si>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</si>
  <si>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</si>
  <si>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</si>
  <si>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</si>
  <si>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</si>
  <si>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</si>
  <si>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</si>
  <si>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</si>
  <si>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</si>
  <si>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</si>
  <si>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</si>
  <si>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</si>
  <si>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</si>
  <si>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</si>
  <si>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</si>
  <si>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</si>
  <si>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</si>
  <si>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</si>
  <si>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</si>
  <si>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</si>
  <si>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</si>
  <si>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</si>
  <si>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</si>
  <si>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</si>
  <si>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</si>
  <si>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</si>
  <si>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</si>
  <si>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</si>
  <si>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</si>
  <si>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</si>
  <si>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</si>
  <si>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</si>
  <si>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</si>
  <si>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</si>
  <si>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</si>
  <si>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</si>
  <si>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</si>
  <si>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</si>
  <si>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</si>
  <si>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</si>
  <si>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</si>
  <si>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</si>
  <si>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</si>
  <si>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</si>
  <si>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</si>
  <si>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</si>
  <si>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</si>
  <si>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</si>
  <si>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</si>
  <si>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</si>
  <si>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</si>
  <si>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</si>
  <si>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</si>
  <si>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</si>
  <si>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</si>
  <si>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</si>
  <si>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</si>
  <si>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</si>
  <si>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</si>
  <si>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</si>
  <si>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</si>
  <si>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</si>
  <si>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</si>
  <si>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</si>
  <si>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</si>
  <si>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</si>
  <si>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</si>
  <si>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</si>
  <si>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</si>
  <si>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</si>
  <si>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</si>
  <si>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</si>
  <si>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</si>
  <si>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</si>
  <si>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</si>
  <si>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</si>
  <si>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</si>
  <si>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</si>
  <si>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</si>
  <si>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</si>
  <si>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</si>
  <si>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</si>
  <si>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</si>
  <si>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</si>
  <si>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</si>
  <si>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</si>
  <si>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</si>
  <si>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</si>
  <si>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</si>
  <si>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</si>
  <si>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</si>
  <si>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</si>
  <si>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</si>
  <si>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</si>
  <si>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</si>
  <si>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</si>
  <si>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</si>
  <si>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</si>
  <si>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</si>
  <si>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</si>
  <si>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</si>
  <si>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</si>
  <si>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</si>
  <si>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</si>
  <si>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</si>
  <si>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</si>
  <si>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</si>
  <si>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</si>
  <si>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</si>
  <si>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</si>
  <si>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</si>
  <si>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</si>
  <si>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</si>
  <si>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</si>
  <si>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</si>
  <si>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</si>
  <si>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</si>
  <si>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</si>
  <si>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</si>
  <si>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</si>
  <si>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</si>
  <si>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</si>
  <si>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</si>
  <si>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</si>
  <si>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</si>
  <si>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</si>
  <si>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</si>
  <si>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</si>
  <si>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</si>
  <si>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</si>
  <si>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</si>
  <si>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</si>
  <si>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</si>
  <si>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</si>
  <si>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</si>
  <si>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</si>
  <si>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</si>
  <si>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</si>
  <si>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</si>
  <si>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</si>
  <si>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</si>
  <si>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</si>
  <si>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</si>
  <si>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</si>
  <si>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</si>
  <si>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</si>
  <si>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</si>
  <si>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</si>
  <si>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</si>
  <si>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</si>
  <si>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</si>
  <si>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</si>
  <si>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</si>
  <si>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</si>
  <si>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</si>
  <si>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</si>
  <si>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</si>
  <si>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</si>
  <si>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</si>
  <si>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</si>
  <si>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</si>
  <si>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</si>
  <si>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</si>
  <si>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</si>
  <si>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</si>
  <si>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</si>
  <si>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</si>
  <si>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</si>
  <si>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</si>
  <si>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</si>
  <si>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</si>
  <si>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</si>
  <si>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</si>
  <si>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</si>
  <si>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</si>
  <si>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</si>
  <si>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</si>
  <si>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</si>
  <si>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</si>
  <si>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</si>
  <si>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</si>
  <si>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</si>
  <si>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</si>
  <si>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</si>
  <si>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</si>
  <si>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</si>
  <si>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</si>
  <si>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</si>
  <si>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</si>
  <si>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</si>
  <si>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</si>
  <si>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</si>
  <si>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</si>
  <si>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</si>
  <si>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</si>
  <si>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</si>
  <si>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</si>
  <si>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</si>
  <si>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</si>
  <si>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</si>
  <si>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</si>
  <si>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</si>
  <si>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</si>
  <si>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</si>
  <si>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</si>
  <si>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</si>
  <si>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</si>
  <si>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</si>
  <si>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</si>
  <si>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</si>
  <si>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</si>
  <si>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</si>
  <si>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</si>
  <si>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</si>
  <si>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</si>
  <si>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</si>
  <si>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</si>
  <si>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</si>
  <si>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</si>
  <si>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</si>
  <si>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</si>
  <si>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</si>
  <si>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</si>
  <si>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</si>
  <si>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</si>
  <si>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</si>
  <si>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</si>
  <si>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</si>
  <si>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</si>
  <si>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</si>
  <si>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</si>
  <si>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</si>
  <si>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</si>
  <si>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</si>
  <si>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</si>
  <si>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</si>
  <si>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</si>
  <si>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</si>
  <si>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</si>
  <si>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</si>
  <si>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</si>
  <si>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</si>
  <si>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</si>
  <si>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</si>
  <si>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</si>
  <si>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</si>
  <si>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</si>
  <si>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</si>
  <si>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</si>
  <si>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</si>
  <si>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</si>
  <si>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</si>
  <si>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</si>
  <si>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</si>
  <si>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</si>
  <si>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</si>
  <si>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</si>
  <si>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</si>
  <si>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</si>
  <si>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</si>
  <si>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</si>
  <si>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</si>
  <si>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</si>
  <si>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</si>
  <si>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</si>
  <si>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</si>
  <si>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</si>
  <si>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</si>
  <si>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</si>
  <si>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</si>
  <si>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</si>
  <si>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</si>
  <si>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</si>
  <si>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</si>
  <si>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</si>
  <si>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</si>
  <si>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</si>
  <si>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</si>
  <si>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</si>
  <si>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</si>
  <si>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</si>
  <si>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</si>
  <si>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</si>
  <si>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</si>
  <si>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</si>
  <si>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</si>
  <si>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</si>
  <si>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</si>
  <si>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</si>
  <si>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</si>
  <si>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</si>
  <si>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</si>
  <si>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</si>
  <si>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</si>
  <si>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</si>
  <si>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</si>
  <si>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</si>
  <si>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</si>
  <si>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</si>
  <si>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</si>
  <si>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</si>
  <si>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</si>
  <si>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</si>
  <si>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</si>
  <si>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</si>
  <si>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</si>
  <si>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</si>
  <si>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</si>
  <si>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</si>
  <si>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</si>
  <si>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</si>
  <si>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</si>
  <si>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</si>
  <si>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</si>
  <si>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</si>
  <si>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</si>
  <si>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</si>
  <si>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</si>
  <si>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</si>
  <si>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</si>
  <si>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</si>
  <si>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</si>
  <si>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</si>
  <si>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</si>
  <si>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</si>
  <si>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</si>
  <si>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</si>
  <si>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</si>
  <si>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</si>
  <si>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</si>
  <si>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</si>
  <si>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</si>
  <si>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</si>
  <si>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</si>
  <si>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</si>
  <si>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</si>
  <si>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</si>
  <si>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</si>
  <si>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</si>
  <si>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</si>
  <si>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</si>
  <si>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</si>
  <si>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</si>
  <si>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</si>
  <si>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</si>
  <si>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</si>
  <si>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</si>
  <si>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</si>
  <si>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</si>
  <si>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</si>
  <si>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</si>
  <si>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</si>
  <si>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</si>
  <si>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</si>
  <si>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</si>
  <si>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</si>
  <si>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</si>
  <si>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</si>
  <si>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</si>
  <si>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</si>
  <si>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</si>
  <si>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</si>
  <si>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</si>
  <si>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</si>
  <si>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</si>
  <si>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</si>
  <si>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</si>
  <si>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</si>
  <si>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</si>
  <si>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</si>
  <si>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</si>
  <si>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</si>
  <si>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</si>
  <si>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</si>
  <si>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</si>
  <si>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</si>
  <si>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</si>
  <si>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</si>
  <si>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</si>
  <si>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</si>
  <si>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</si>
  <si>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</si>
  <si>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</si>
  <si>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</si>
  <si>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</si>
  <si>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</si>
  <si>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</si>
  <si>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</si>
  <si>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</si>
  <si>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</si>
  <si>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</si>
  <si>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</si>
  <si>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</si>
  <si>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</si>
  <si>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</si>
  <si>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</si>
  <si>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</si>
  <si>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</si>
  <si>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</si>
  <si>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</si>
  <si>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</si>
  <si>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</si>
  <si>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</si>
  <si>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</si>
  <si>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</si>
  <si>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</si>
  <si>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</si>
  <si>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</si>
  <si>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</si>
  <si>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</si>
  <si>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</si>
  <si>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</si>
  <si>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</si>
  <si>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</si>
  <si>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</si>
  <si>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</si>
  <si>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</si>
  <si>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</si>
  <si>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</si>
  <si>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</si>
  <si>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</si>
  <si>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</si>
  <si>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</si>
  <si>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</si>
  <si>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</si>
  <si>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</si>
  <si>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</si>
  <si>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</si>
  <si>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</si>
  <si>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</si>
  <si>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</si>
  <si>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</si>
  <si>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</si>
  <si>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</si>
  <si>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</si>
  <si>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</si>
  <si>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</si>
  <si>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</si>
  <si>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</si>
  <si>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</si>
  <si>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</si>
  <si>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</si>
  <si>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</si>
  <si>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</si>
  <si>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</si>
  <si>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</si>
  <si>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</si>
  <si>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</si>
  <si>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</si>
  <si>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</si>
  <si>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</si>
  <si>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</si>
  <si>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</si>
  <si>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</si>
  <si>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</si>
  <si>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</si>
  <si>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</si>
  <si>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</si>
  <si>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</si>
  <si>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</si>
  <si>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</si>
  <si>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</si>
  <si>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</si>
  <si>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</si>
  <si>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</si>
  <si>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</si>
  <si>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</si>
  <si>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</si>
  <si>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</si>
  <si>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</si>
  <si>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</si>
  <si>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</si>
  <si>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</si>
  <si>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</si>
  <si>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</si>
  <si>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</si>
  <si>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</si>
  <si>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</si>
  <si>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</si>
  <si>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</si>
  <si>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</si>
  <si>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</si>
  <si>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</si>
  <si>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</si>
  <si>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</si>
  <si>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</si>
  <si>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</si>
  <si>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</si>
  <si>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</si>
  <si>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</si>
  <si>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</si>
  <si>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</si>
  <si>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</si>
  <si>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</si>
  <si>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</si>
  <si>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</si>
  <si>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</si>
  <si>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</si>
  <si>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</si>
  <si>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</si>
  <si>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</si>
  <si>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</si>
  <si>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</si>
  <si>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</si>
  <si>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</si>
  <si>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</si>
  <si>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</si>
  <si>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</si>
  <si>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</si>
  <si>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</si>
  <si>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</si>
  <si>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</si>
  <si>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</si>
  <si>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</si>
  <si>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</si>
  <si>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</si>
  <si>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</si>
  <si>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</si>
  <si>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</si>
  <si>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</si>
  <si>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</si>
  <si>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</si>
  <si>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</si>
  <si>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</si>
  <si>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</si>
  <si>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</si>
  <si>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</si>
  <si>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</si>
  <si>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</si>
  <si>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</si>
  <si>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</si>
  <si>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</si>
  <si>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</si>
  <si>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</si>
  <si>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</si>
  <si>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</si>
  <si>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</si>
  <si>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</si>
  <si>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</si>
  <si>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</si>
  <si>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</si>
  <si>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</si>
  <si>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</si>
  <si>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</si>
  <si>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</si>
  <si>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</si>
  <si>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</si>
  <si>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</si>
  <si>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</si>
  <si>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</si>
  <si>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</si>
  <si>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</si>
  <si>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</si>
  <si>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</si>
  <si>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</si>
  <si>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</si>
  <si>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</si>
  <si>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</si>
  <si>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</si>
  <si>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</si>
  <si>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</si>
  <si>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</si>
  <si>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</si>
  <si>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</si>
  <si>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</si>
  <si>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</si>
  <si>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</si>
  <si>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</si>
  <si>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</si>
  <si>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</si>
  <si>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</si>
  <si>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</si>
  <si>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</si>
  <si>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</si>
  <si>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</si>
  <si>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</si>
  <si>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</si>
  <si>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</si>
  <si>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</si>
  <si>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</si>
  <si>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</si>
  <si>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</si>
  <si>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</si>
  <si>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</si>
  <si>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</si>
  <si>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</si>
  <si>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</si>
  <si>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</si>
  <si>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</si>
  <si>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</si>
  <si>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</si>
  <si>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</si>
  <si>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</si>
  <si>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</si>
  <si>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</si>
  <si>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</si>
  <si>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</si>
  <si>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</si>
  <si>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</si>
  <si>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</si>
  <si>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</si>
  <si>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</si>
  <si>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</si>
  <si>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</si>
  <si>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</si>
  <si>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</si>
  <si>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</si>
  <si>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</si>
  <si>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</si>
  <si>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</si>
  <si>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</si>
  <si>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</si>
  <si>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</si>
  <si>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</si>
  <si>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</si>
  <si>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</si>
  <si>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</si>
  <si>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</si>
  <si>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</si>
  <si>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</si>
  <si>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</si>
  <si>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</si>
  <si>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</si>
  <si>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</si>
  <si>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</si>
  <si>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</si>
  <si>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</si>
  <si>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</si>
  <si>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</si>
  <si>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</si>
  <si>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</si>
  <si>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</si>
  <si>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</si>
  <si>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</si>
  <si>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</si>
  <si>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</si>
  <si>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</si>
  <si>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</si>
  <si>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</si>
  <si>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</si>
  <si>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</si>
  <si>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</si>
  <si>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</si>
  <si>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</si>
  <si>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</si>
  <si>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</si>
  <si>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</si>
  <si>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</si>
  <si>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</si>
  <si>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</si>
  <si>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</si>
  <si>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</si>
  <si>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</si>
  <si>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</si>
  <si>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</si>
  <si>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</si>
  <si>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</si>
  <si>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</si>
  <si>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</si>
  <si>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</si>
  <si>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</si>
  <si>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</si>
  <si>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</si>
  <si>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</si>
  <si>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</si>
  <si>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</si>
  <si>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</si>
  <si>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</si>
  <si>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</si>
  <si>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</si>
  <si>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</si>
  <si>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</si>
  <si>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</si>
  <si>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</si>
  <si>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</si>
  <si>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</si>
  <si>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</si>
  <si>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</si>
  <si>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</si>
  <si>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</si>
  <si>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</si>
  <si>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</si>
  <si>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</si>
  <si>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</si>
  <si>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</si>
  <si>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</si>
  <si>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</si>
  <si>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</si>
  <si>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</si>
  <si>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</si>
  <si>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</si>
  <si>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</si>
  <si>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</si>
  <si>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</si>
  <si>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</si>
  <si>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</si>
  <si>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</si>
  <si>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</si>
  <si>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</si>
  <si>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</si>
  <si>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</si>
  <si>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</si>
  <si>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</si>
  <si>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</si>
  <si>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</si>
  <si>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</si>
  <si>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</si>
  <si>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</si>
  <si>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</si>
  <si>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</si>
  <si>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</si>
  <si>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</si>
  <si>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</si>
  <si>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</si>
  <si>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</si>
  <si>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</si>
  <si>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</si>
  <si>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</si>
  <si>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</si>
  <si>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</si>
  <si>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</si>
  <si>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</si>
  <si>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</si>
  <si>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</si>
  <si>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</si>
  <si>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</si>
  <si>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</si>
  <si>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</si>
  <si>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</si>
  <si>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</si>
  <si>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</si>
  <si>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</si>
  <si>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</si>
  <si>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</si>
  <si>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</si>
  <si>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</si>
  <si>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</si>
  <si>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</si>
  <si>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</si>
  <si>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</si>
  <si>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</si>
  <si>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</si>
  <si>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</si>
  <si>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</si>
  <si>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</si>
  <si>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</si>
  <si>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</si>
  <si>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</si>
  <si>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</si>
  <si>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</si>
  <si>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</si>
  <si>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</si>
  <si>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</si>
  <si>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</si>
  <si>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</si>
  <si>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</si>
  <si>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</si>
  <si>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</si>
  <si>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</si>
  <si>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</si>
  <si>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</si>
  <si>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</si>
  <si>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</si>
  <si>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</si>
  <si>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</si>
  <si>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</si>
  <si>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</si>
  <si>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</si>
  <si>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</si>
  <si>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</si>
  <si>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</si>
  <si>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</si>
  <si>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</si>
  <si>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</si>
  <si>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</si>
  <si>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</si>
  <si>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</si>
  <si>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</si>
  <si>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</si>
  <si>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</si>
  <si>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</si>
  <si>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</si>
  <si>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</si>
  <si>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</si>
  <si>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</si>
  <si>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</si>
  <si>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</si>
  <si>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</si>
  <si>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</si>
  <si>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</si>
  <si>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</si>
  <si>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</si>
  <si>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</si>
  <si>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</si>
  <si>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</si>
  <si>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</si>
  <si>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</si>
  <si>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</si>
  <si>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</si>
  <si>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</si>
  <si>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</si>
  <si>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</si>
  <si>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</si>
  <si>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</si>
  <si>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</si>
  <si>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</si>
  <si>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</si>
  <si>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</si>
  <si>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</si>
  <si>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</si>
  <si>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</si>
  <si>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</si>
  <si>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</si>
  <si>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</si>
  <si>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</si>
  <si>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</si>
  <si>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</si>
  <si>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</si>
  <si>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</si>
  <si>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</si>
  <si>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</si>
  <si>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</si>
  <si>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</si>
  <si>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</si>
  <si>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</si>
  <si>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</si>
  <si>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</si>
  <si>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</si>
  <si>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</si>
  <si>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</si>
  <si>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</si>
  <si>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</si>
  <si>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</si>
  <si>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</si>
  <si>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</si>
  <si>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</si>
  <si>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</si>
  <si>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</si>
  <si>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</si>
  <si>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</si>
  <si>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</si>
  <si>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</si>
  <si>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</si>
  <si>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</si>
  <si>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</si>
  <si>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</si>
  <si>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</si>
  <si>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</si>
  <si>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</si>
  <si>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</si>
  <si>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</si>
  <si>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</si>
  <si>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</si>
  <si>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</si>
  <si>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</si>
  <si>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</si>
  <si>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</si>
  <si>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</si>
  <si>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</si>
  <si>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</si>
  <si>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</si>
  <si>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</si>
  <si>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</si>
  <si>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</si>
  <si>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</si>
  <si>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</si>
  <si>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</si>
  <si>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</si>
  <si>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</si>
  <si>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</si>
  <si>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</si>
  <si>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</si>
  <si>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</si>
  <si>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</si>
  <si>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</si>
  <si>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</si>
  <si>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</si>
  <si>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</si>
  <si>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</si>
  <si>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</si>
  <si>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</si>
  <si>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</si>
  <si>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</si>
  <si>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</si>
  <si>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</si>
  <si>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</si>
  <si>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</si>
  <si>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</si>
  <si>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</si>
  <si>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</si>
  <si>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</si>
  <si>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</si>
  <si>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</si>
  <si>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</si>
  <si>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</si>
  <si>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</si>
  <si>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</si>
  <si>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</si>
  <si>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</si>
  <si>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</si>
  <si>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</si>
  <si>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</si>
  <si>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</si>
  <si>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</si>
  <si>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</si>
  <si>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</si>
  <si>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</si>
  <si>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</si>
  <si>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</si>
  <si>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</si>
  <si>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</si>
  <si>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</si>
  <si>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</si>
  <si>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</si>
  <si>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</si>
  <si>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</si>
  <si>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</si>
  <si>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</si>
  <si>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</si>
  <si>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</si>
  <si>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</si>
  <si>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</si>
  <si>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</si>
  <si>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</si>
  <si>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</si>
  <si>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</si>
  <si>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</si>
  <si>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</si>
  <si>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</si>
  <si>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</si>
  <si>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</si>
  <si>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</si>
  <si>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</si>
  <si>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</si>
  <si>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</si>
  <si>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</si>
  <si>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</si>
  <si>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</si>
  <si>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</si>
  <si>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</si>
  <si>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</si>
  <si>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</si>
  <si>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</si>
  <si>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</si>
  <si>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</si>
  <si>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</si>
  <si>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</si>
  <si>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</si>
  <si>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</si>
  <si>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</si>
  <si>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</si>
  <si>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</si>
  <si>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</si>
  <si>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</si>
  <si>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</si>
  <si>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</si>
  <si>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</si>
  <si>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</si>
  <si>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</si>
  <si>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</si>
  <si>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</si>
  <si>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</si>
  <si>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</si>
  <si>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</si>
  <si>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</si>
  <si>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</si>
  <si>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</si>
  <si>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</si>
  <si>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</si>
  <si>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</si>
  <si>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</si>
  <si>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</si>
  <si>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</si>
  <si>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</si>
  <si>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</si>
  <si>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</si>
  <si>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</si>
  <si>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</si>
  <si>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</si>
  <si>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</si>
  <si>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</si>
  <si>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</si>
  <si>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</si>
  <si>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</si>
  <si>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</si>
  <si>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</si>
  <si>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</si>
  <si>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</si>
  <si>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</si>
  <si>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</si>
  <si>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</si>
  <si>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</si>
  <si>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</si>
  <si>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</si>
  <si>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</si>
  <si>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</si>
  <si>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</si>
  <si>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</si>
  <si>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</si>
  <si>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</si>
  <si>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</si>
  <si>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</si>
  <si>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</si>
  <si>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</si>
  <si>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</si>
  <si>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</si>
  <si>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</si>
  <si>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</si>
  <si>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</si>
  <si>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</si>
  <si>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</si>
  <si>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</si>
  <si>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</si>
  <si>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</si>
  <si>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</si>
  <si>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</si>
  <si>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</si>
  <si>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</si>
  <si>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</si>
  <si>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</si>
  <si>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</si>
  <si>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</si>
  <si>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</si>
  <si>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</si>
  <si>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</si>
  <si>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</si>
  <si>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</si>
  <si>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</si>
  <si>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</si>
  <si>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</si>
  <si>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</si>
  <si>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</si>
  <si>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</si>
  <si>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</si>
  <si>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</si>
  <si>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</si>
  <si>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</si>
  <si>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</si>
  <si>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</si>
  <si>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</si>
  <si>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</si>
  <si>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</si>
  <si>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</si>
  <si>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</si>
  <si>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</si>
  <si>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</si>
  <si>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</si>
  <si>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</si>
  <si>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</si>
  <si>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</si>
  <si>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</si>
  <si>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</si>
  <si>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</si>
  <si>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</si>
  <si>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</si>
  <si>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</si>
  <si>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</si>
  <si>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</si>
  <si>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</si>
  <si>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</si>
  <si>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</si>
  <si>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</si>
  <si>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</si>
  <si>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</si>
  <si>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</si>
  <si>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</si>
  <si>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</si>
  <si>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</si>
  <si>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</si>
  <si>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</si>
  <si>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</si>
  <si>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</si>
  <si>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</si>
  <si>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</si>
  <si>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</si>
  <si>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</si>
  <si>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</si>
  <si>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</si>
  <si>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</si>
  <si>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</si>
  <si>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</si>
  <si>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</si>
  <si>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</si>
  <si>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</si>
  <si>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</si>
  <si>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</si>
  <si>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</si>
  <si>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</si>
  <si>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</si>
  <si>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</si>
  <si>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</si>
  <si>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</si>
  <si>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</si>
  <si>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</si>
  <si>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</si>
  <si>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</si>
  <si>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</si>
  <si>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</si>
  <si>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</si>
  <si>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</si>
  <si>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</si>
  <si>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</si>
  <si>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</si>
  <si>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</si>
  <si>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</si>
  <si>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</si>
  <si>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</si>
  <si>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</si>
  <si>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</si>
  <si>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</si>
  <si>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</si>
  <si>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</si>
  <si>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</si>
  <si>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</si>
  <si>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</si>
  <si>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</si>
  <si>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</si>
  <si>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</si>
  <si>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</si>
  <si>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</si>
  <si>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</si>
  <si>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</si>
  <si>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</si>
  <si>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</si>
  <si>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</si>
  <si>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</si>
  <si>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</si>
  <si>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</si>
  <si>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</si>
  <si>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</si>
  <si>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</si>
  <si>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</si>
  <si>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</si>
  <si>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</si>
  <si>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</si>
  <si>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</si>
  <si>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</si>
  <si>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</si>
  <si>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</si>
  <si>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</si>
  <si>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</si>
  <si>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</si>
  <si>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</si>
  <si>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</si>
  <si>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</si>
  <si>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</si>
  <si>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</si>
  <si>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</si>
  <si>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</si>
  <si>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</si>
  <si>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</si>
  <si>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</si>
  <si>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</si>
  <si>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</si>
  <si>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</si>
  <si>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</si>
  <si>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</si>
  <si>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</si>
  <si>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</si>
  <si>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</si>
  <si>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</si>
  <si>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</si>
  <si>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</si>
  <si>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</si>
  <si>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</si>
  <si>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</si>
  <si>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</si>
  <si>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</si>
  <si>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</si>
  <si>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</si>
  <si>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</si>
  <si>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</si>
  <si>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</si>
  <si>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</si>
  <si>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</si>
  <si>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</si>
  <si>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</si>
  <si>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</si>
  <si>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</si>
  <si>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</si>
  <si>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</si>
  <si>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</si>
  <si>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</si>
  <si>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</si>
  <si>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</si>
  <si>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</si>
  <si>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</si>
  <si>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</si>
  <si>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</si>
  <si>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</si>
  <si>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</si>
  <si>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</si>
  <si>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</si>
  <si>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</si>
  <si>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</si>
  <si>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</si>
  <si>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</si>
  <si>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</si>
  <si>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</si>
  <si>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</si>
  <si>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</si>
  <si>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</si>
  <si>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</si>
  <si>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</si>
  <si>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</si>
  <si>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</si>
  <si>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</si>
  <si>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</si>
  <si>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</si>
  <si>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</si>
  <si>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</si>
  <si>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</si>
  <si>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</si>
  <si>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</si>
  <si>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</si>
  <si>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</si>
  <si>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</si>
  <si>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</si>
  <si>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</si>
  <si>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</si>
  <si>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</si>
  <si>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</si>
  <si>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</si>
  <si>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</si>
  <si>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</si>
  <si>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</si>
  <si>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</si>
  <si>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</si>
  <si>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</si>
  <si>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</si>
  <si>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</si>
  <si>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</si>
  <si>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</si>
  <si>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</si>
  <si>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</si>
  <si>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</si>
  <si>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</si>
  <si>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</si>
  <si>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</si>
  <si>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</si>
  <si>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</si>
  <si>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</si>
  <si>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</si>
  <si>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</si>
  <si>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</si>
  <si>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</si>
  <si>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</si>
  <si>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</si>
  <si>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</si>
  <si>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</si>
  <si>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</si>
  <si>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</si>
  <si>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</si>
  <si>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</si>
  <si>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</si>
  <si>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</si>
  <si>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</si>
  <si>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</si>
  <si>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</si>
  <si>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</si>
  <si>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</si>
  <si>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</si>
  <si>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</si>
  <si>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</si>
  <si>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</si>
  <si>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</si>
  <si>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</si>
  <si>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</si>
  <si>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</si>
  <si>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</si>
  <si>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</si>
  <si>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</si>
  <si>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</si>
  <si>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</si>
  <si>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</si>
  <si>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</si>
  <si>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</si>
  <si>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</si>
  <si>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</si>
  <si>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</si>
  <si>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</si>
  <si>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</si>
  <si>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</si>
  <si>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</si>
  <si>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</si>
  <si>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</si>
  <si>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</si>
  <si>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</si>
  <si>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</si>
  <si>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</si>
  <si>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</si>
  <si>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</si>
  <si>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</si>
  <si>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</si>
  <si>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</si>
  <si>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</si>
  <si>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</si>
  <si>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</si>
  <si>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</si>
  <si>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</si>
  <si>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</si>
  <si>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</si>
  <si>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</si>
  <si>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</si>
  <si>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</si>
  <si>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</si>
  <si>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</si>
  <si>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</si>
  <si>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</si>
  <si>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</si>
  <si>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</si>
  <si>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</si>
  <si>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</si>
  <si>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</si>
  <si>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</si>
  <si>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</si>
  <si>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</si>
  <si>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</si>
  <si>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</si>
  <si>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</si>
  <si>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</si>
  <si>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</si>
  <si>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</si>
  <si>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</si>
  <si>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</si>
  <si>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</si>
  <si>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</si>
  <si>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</si>
  <si>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</si>
  <si>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</si>
  <si>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</si>
  <si>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</si>
  <si>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</si>
  <si>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</si>
  <si>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</si>
  <si>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</si>
  <si>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</si>
  <si>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</si>
  <si>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</si>
  <si>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</si>
  <si>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</si>
  <si>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</si>
  <si>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</si>
  <si>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</si>
  <si>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</si>
  <si>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</si>
  <si>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</si>
  <si>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</si>
  <si>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</si>
  <si>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</si>
  <si>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</si>
  <si>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</si>
  <si>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</si>
  <si>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</si>
  <si>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</si>
  <si>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</si>
  <si>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</si>
  <si>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</si>
  <si>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</si>
  <si>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</si>
  <si>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</si>
  <si>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</si>
  <si>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</si>
  <si>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</si>
  <si>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</si>
  <si>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</si>
  <si>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</si>
  <si>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</si>
  <si>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</si>
  <si>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</si>
  <si>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</si>
  <si>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</si>
  <si>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</si>
  <si>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</si>
  <si>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</si>
  <si>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</si>
  <si>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</si>
  <si>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</si>
  <si>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</si>
  <si>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</si>
  <si>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</si>
  <si>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</si>
  <si>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</si>
  <si>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</si>
  <si>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</si>
  <si>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</si>
  <si>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</si>
  <si>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</si>
  <si>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</si>
  <si>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</si>
  <si>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</si>
  <si>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</si>
  <si>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</si>
  <si>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</si>
  <si>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</si>
  <si>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</si>
  <si>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</si>
  <si>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</si>
  <si>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</si>
  <si>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</si>
  <si>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</si>
  <si>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</si>
  <si>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</si>
  <si>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</si>
  <si>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</si>
  <si>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</si>
  <si>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</si>
  <si>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</si>
  <si>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</si>
  <si>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</si>
  <si>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</si>
  <si>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</si>
  <si>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</si>
  <si>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</si>
  <si>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</si>
  <si>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</si>
  <si>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</si>
  <si>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</si>
  <si>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</si>
  <si>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</si>
  <si>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</si>
  <si>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</si>
  <si>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</si>
  <si>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</si>
  <si>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</si>
  <si>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</si>
  <si>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</si>
  <si>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</si>
  <si>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</si>
  <si>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</si>
  <si>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</si>
  <si>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</si>
  <si>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</si>
  <si>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</si>
  <si>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</si>
  <si>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</si>
  <si>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</si>
  <si>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</si>
  <si>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</si>
  <si>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</si>
  <si>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</si>
  <si>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</si>
  <si>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</si>
  <si>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</si>
  <si>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</si>
  <si>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</si>
  <si>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</si>
  <si>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</si>
  <si>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</si>
  <si>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</si>
  <si>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</si>
  <si>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</si>
  <si>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</si>
  <si>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</si>
  <si>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</si>
  <si>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</si>
  <si>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</si>
  <si>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</si>
  <si>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</si>
  <si>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</si>
  <si>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</si>
  <si>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</si>
  <si>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</si>
  <si>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</si>
  <si>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</si>
  <si>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</si>
  <si>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</si>
  <si>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</si>
  <si>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</si>
  <si>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</si>
  <si>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</si>
  <si>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</si>
  <si>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</si>
  <si>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</si>
  <si>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</si>
  <si>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</si>
  <si>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</si>
  <si>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</si>
  <si>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</si>
  <si>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</si>
  <si>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</si>
  <si>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</si>
  <si>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</si>
  <si>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</si>
  <si>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</si>
  <si>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</si>
  <si>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</si>
  <si>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</si>
  <si>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</si>
  <si>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</si>
  <si>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</si>
  <si>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</si>
  <si>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</si>
  <si>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</si>
  <si>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</si>
  <si>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</si>
  <si>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</si>
  <si>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</si>
  <si>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</si>
  <si>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</si>
  <si>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</si>
  <si>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</si>
  <si>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</si>
  <si>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</si>
  <si>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</si>
  <si>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</si>
  <si>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</si>
  <si>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</si>
  <si>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</si>
  <si>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</si>
  <si>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</si>
  <si>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</si>
  <si>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</si>
  <si>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</si>
  <si>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</si>
  <si>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</si>
  <si>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</si>
  <si>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</si>
  <si>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</si>
  <si>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</si>
  <si>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</si>
  <si>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</si>
  <si>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</si>
  <si>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</si>
  <si>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</si>
  <si>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</si>
  <si>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</si>
  <si>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</si>
  <si>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</si>
  <si>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</si>
  <si>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</si>
  <si>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</si>
  <si>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</si>
  <si>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</si>
  <si>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</si>
  <si>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</si>
  <si>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</si>
  <si>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</si>
  <si>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</si>
  <si>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</si>
  <si>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</si>
  <si>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</si>
  <si>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</si>
  <si>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</si>
  <si>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</si>
  <si>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</si>
  <si>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</si>
  <si>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</si>
  <si>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</si>
  <si>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</si>
  <si>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</si>
  <si>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</si>
  <si>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</si>
  <si>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</si>
  <si>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</si>
  <si>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</si>
  <si>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</si>
  <si>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</si>
  <si>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</si>
  <si>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</si>
  <si>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</si>
  <si>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</si>
  <si>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</si>
  <si>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</si>
  <si>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</si>
  <si>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</si>
  <si>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</si>
  <si>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</si>
  <si>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</si>
  <si>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</si>
  <si>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</si>
  <si>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</si>
  <si>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</si>
  <si>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</si>
  <si>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</si>
  <si>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</si>
  <si>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</si>
  <si>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</si>
  <si>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</si>
  <si>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</si>
  <si>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</si>
  <si>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</si>
  <si>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</si>
  <si>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</si>
  <si>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</si>
  <si>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</si>
  <si>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</si>
  <si>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</si>
  <si>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</si>
  <si>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</si>
  <si>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</si>
  <si>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</si>
  <si>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</si>
  <si>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</si>
  <si>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</si>
  <si>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</si>
  <si>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</si>
  <si>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</si>
  <si>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</si>
  <si>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</si>
  <si>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</si>
  <si>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</si>
  <si>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</si>
  <si>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</si>
  <si>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</si>
  <si>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</si>
  <si>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</si>
  <si>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</si>
  <si>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</si>
  <si>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</si>
  <si>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</si>
  <si>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</si>
  <si>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</si>
  <si>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</si>
  <si>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</si>
  <si>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</si>
  <si>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</si>
  <si>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</si>
  <si>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</si>
  <si>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</si>
  <si>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</si>
  <si>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</si>
  <si>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</si>
  <si>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</si>
  <si>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</si>
  <si>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</si>
  <si>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</si>
  <si>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</si>
  <si>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</si>
  <si>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</si>
  <si>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</si>
  <si>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</si>
  <si>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</si>
  <si>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</si>
  <si>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</si>
  <si>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</si>
  <si>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</si>
  <si>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</si>
  <si>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</si>
  <si>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</si>
  <si>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</si>
  <si>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</si>
  <si>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</si>
  <si>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</si>
  <si>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</si>
  <si>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</si>
  <si>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</si>
  <si>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</si>
  <si>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</si>
  <si>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</si>
  <si>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</si>
  <si>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</si>
  <si>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</si>
  <si>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</si>
  <si>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</si>
  <si>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</si>
  <si>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</si>
  <si>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</si>
  <si>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</si>
  <si>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</si>
  <si>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</si>
  <si>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</si>
  <si>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</si>
  <si>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</si>
  <si>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</si>
  <si>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</si>
  <si>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</si>
  <si>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</si>
  <si>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</si>
  <si>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</si>
  <si>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</si>
  <si>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</si>
  <si>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</si>
  <si>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</si>
  <si>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</si>
  <si>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</si>
  <si>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</si>
  <si>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</si>
  <si>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</si>
  <si>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</si>
  <si>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</si>
  <si>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</si>
  <si>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</si>
  <si>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</si>
  <si>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</si>
  <si>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</si>
  <si>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</si>
  <si>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</si>
  <si>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</si>
  <si>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</si>
  <si>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</si>
  <si>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</si>
  <si>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</si>
  <si>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</si>
  <si>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</si>
  <si>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</si>
  <si>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</si>
  <si>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</si>
  <si>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</si>
  <si>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</si>
  <si>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</si>
  <si>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</si>
  <si>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</si>
  <si>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</si>
  <si>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</si>
  <si>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</si>
  <si>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</si>
  <si>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</si>
  <si>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</si>
  <si>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</si>
  <si>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</si>
  <si>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</si>
  <si>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</si>
  <si>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</si>
  <si>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</si>
  <si>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</si>
  <si>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</si>
  <si>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</si>
  <si>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</si>
  <si>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</si>
  <si>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</si>
  <si>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</si>
  <si>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</si>
  <si>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</si>
  <si>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</si>
  <si>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</si>
  <si>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</si>
  <si>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</si>
  <si>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</si>
  <si>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</si>
  <si>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</si>
  <si>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</si>
  <si>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</si>
  <si>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</si>
  <si>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</si>
  <si>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</si>
  <si>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</si>
  <si>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</si>
  <si>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</si>
  <si>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</si>
  <si>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</si>
  <si>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</si>
  <si>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</si>
  <si>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</si>
  <si>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</si>
  <si>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</si>
  <si>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</si>
  <si>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</si>
  <si>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</si>
  <si>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</si>
  <si>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</si>
  <si>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</si>
  <si>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</si>
  <si>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</si>
  <si>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</si>
  <si>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</si>
  <si>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</si>
  <si>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</si>
  <si>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</si>
  <si>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</si>
  <si>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</si>
  <si>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</si>
  <si>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</si>
  <si>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</si>
  <si>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</si>
  <si>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</si>
  <si>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</si>
  <si>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</si>
  <si>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</si>
  <si>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</si>
  <si>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</si>
  <si>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</si>
  <si>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</si>
  <si>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</si>
  <si>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</si>
  <si>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</si>
  <si>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</si>
  <si>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</si>
  <si>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</si>
  <si>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</si>
  <si>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</si>
  <si>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</si>
  <si>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</si>
  <si>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</si>
  <si>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</si>
  <si>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</si>
  <si>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</si>
  <si>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</si>
  <si>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</si>
  <si>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</si>
  <si>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</si>
  <si>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</si>
  <si>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</si>
  <si>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</si>
  <si>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</si>
  <si>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</si>
  <si>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</si>
  <si>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</si>
  <si>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</si>
  <si>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</si>
  <si>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</si>
  <si>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</si>
  <si>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</si>
  <si>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</si>
  <si>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</si>
  <si>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</si>
  <si>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</si>
  <si>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</si>
  <si>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</si>
  <si>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</si>
  <si>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</si>
  <si>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</si>
  <si>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</si>
  <si>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</si>
  <si>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</si>
  <si>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</si>
  <si>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</si>
  <si>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</si>
  <si>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</si>
  <si>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</si>
  <si>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</si>
  <si>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</si>
  <si>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</si>
  <si>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</si>
  <si>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</si>
  <si>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</si>
  <si>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</si>
  <si>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</si>
  <si>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</si>
  <si>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</si>
  <si>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</si>
  <si>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</si>
  <si>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</si>
  <si>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</si>
  <si>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</si>
  <si>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</si>
  <si>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</si>
  <si>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</si>
  <si>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</si>
  <si>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</si>
  <si>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</si>
  <si>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</si>
  <si>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</si>
  <si>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</si>
  <si>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</si>
  <si>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</si>
  <si>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</si>
  <si>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</si>
  <si>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</si>
  <si>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</si>
  <si>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</si>
  <si>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</si>
  <si>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</si>
  <si>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</si>
  <si>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</si>
  <si>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</si>
  <si>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</si>
  <si>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</si>
  <si>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</si>
  <si>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</si>
  <si>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</si>
  <si>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</si>
  <si>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</si>
  <si>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</si>
  <si>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</si>
  <si>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</si>
  <si>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</si>
  <si>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</si>
  <si>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</si>
  <si>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</si>
  <si>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</si>
  <si>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</si>
  <si>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</si>
  <si>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</si>
  <si>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</si>
  <si>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</si>
  <si>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</si>
  <si>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</si>
  <si>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</si>
  <si>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</si>
  <si>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</si>
  <si>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</si>
  <si>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</si>
  <si>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</si>
  <si>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</si>
  <si>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</si>
  <si>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</si>
  <si>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</si>
  <si>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</si>
  <si>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</si>
  <si>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</si>
  <si>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</si>
  <si>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</si>
  <si>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</si>
  <si>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</si>
  <si>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</si>
  <si>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</si>
  <si>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</si>
  <si>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</si>
  <si>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</si>
  <si>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</si>
  <si>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</si>
  <si>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</si>
  <si>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</si>
  <si>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</si>
  <si>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</si>
  <si>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</si>
  <si>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</si>
  <si>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</si>
  <si>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</si>
  <si>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</si>
  <si>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</si>
  <si>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</si>
  <si>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</si>
  <si>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</si>
  <si>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</si>
  <si>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</si>
  <si>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</si>
  <si>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</si>
  <si>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</si>
  <si>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</si>
  <si>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</si>
  <si>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</si>
  <si>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</si>
  <si>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</si>
  <si>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</si>
  <si>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</si>
  <si>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</si>
  <si>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</si>
  <si>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</si>
  <si>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</si>
  <si>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</si>
  <si>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</si>
  <si>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</si>
  <si>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</si>
  <si>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</si>
  <si>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</si>
  <si>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</si>
  <si>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</si>
  <si>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</si>
  <si>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</si>
  <si>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</si>
  <si>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</si>
  <si>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</si>
  <si>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</si>
  <si>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</si>
  <si>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</si>
  <si>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</si>
  <si>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</si>
  <si>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</si>
  <si>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</si>
  <si>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</si>
  <si>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</si>
  <si>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</si>
  <si>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</si>
  <si>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</si>
  <si>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</si>
  <si>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</si>
  <si>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</si>
  <si>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</si>
  <si>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</si>
  <si>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</si>
  <si>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</si>
  <si>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</si>
  <si>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</si>
  <si>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</si>
  <si>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</si>
  <si>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</si>
  <si>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</si>
  <si>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</si>
  <si>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</si>
  <si>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</si>
  <si>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</si>
  <si>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</si>
  <si>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</si>
  <si>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</si>
  <si>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</si>
  <si>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</si>
  <si>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</si>
  <si>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</si>
  <si>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</si>
  <si>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</si>
  <si>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</si>
  <si>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</si>
  <si>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</si>
  <si>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</si>
  <si>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</si>
  <si>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</si>
  <si>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</si>
  <si>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</si>
  <si>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</si>
  <si>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</si>
  <si>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</si>
  <si>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</si>
  <si>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</si>
  <si>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</si>
  <si>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</si>
  <si>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</si>
  <si>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</si>
  <si>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</si>
  <si>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</si>
  <si>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</si>
  <si>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</si>
  <si>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</si>
  <si>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</si>
  <si>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</si>
  <si>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</si>
  <si>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</si>
  <si>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</si>
  <si>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</si>
  <si>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</si>
  <si>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</si>
  <si>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</si>
  <si>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</si>
  <si>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</si>
  <si>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</si>
  <si>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</si>
  <si>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</si>
  <si>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</si>
  <si>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</si>
  <si>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</si>
  <si>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</si>
  <si>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</si>
  <si>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</si>
  <si>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</si>
  <si>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</si>
  <si>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</si>
  <si>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</si>
  <si>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</si>
  <si>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</si>
  <si>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</si>
  <si>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</si>
  <si>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</si>
  <si>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</si>
  <si>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</si>
  <si>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</si>
  <si>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</si>
  <si>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</si>
  <si>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</si>
  <si>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</si>
  <si>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</si>
  <si>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</si>
  <si>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</si>
  <si>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</si>
  <si>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</si>
  <si>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</si>
  <si>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</si>
  <si>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</si>
  <si>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</si>
  <si>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</si>
  <si>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</si>
  <si>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</si>
  <si>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</si>
  <si>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</si>
  <si>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</si>
  <si>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</si>
  <si>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</si>
  <si>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</si>
  <si>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</si>
  <si>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</si>
  <si>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</si>
  <si>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</si>
  <si>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</si>
  <si>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</si>
  <si>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</si>
  <si>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</si>
  <si>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</si>
  <si>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</si>
  <si>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</si>
  <si>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</si>
  <si>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</si>
  <si>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</si>
  <si>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</si>
  <si>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</si>
  <si>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</si>
  <si>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</si>
  <si>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</si>
  <si>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</si>
  <si>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</si>
  <si>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</si>
  <si>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</si>
  <si>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</si>
  <si>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</si>
  <si>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</si>
  <si>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</si>
  <si>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</si>
  <si>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</si>
  <si>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</si>
  <si>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</si>
  <si>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</si>
  <si>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</si>
  <si>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</si>
  <si>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</si>
  <si>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</si>
  <si>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</si>
  <si>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</si>
  <si>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</si>
  <si>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</si>
  <si>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</si>
  <si>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</si>
  <si>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</si>
  <si>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</si>
  <si>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</si>
  <si>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</si>
  <si>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</si>
  <si>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</si>
  <si>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</si>
  <si>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</si>
  <si>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</si>
  <si>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</si>
  <si>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</si>
  <si>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</si>
  <si>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</si>
  <si>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</si>
  <si>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</si>
  <si>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</si>
  <si>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</si>
  <si>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</si>
  <si>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</si>
  <si>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</si>
  <si>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</si>
  <si>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</si>
  <si>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</si>
  <si>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</si>
  <si>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</si>
  <si>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</si>
  <si>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</si>
  <si>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</si>
  <si>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</si>
  <si>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</si>
  <si>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</si>
  <si>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</si>
  <si>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</si>
  <si>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</si>
  <si>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</si>
  <si>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</si>
  <si>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</si>
  <si>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</si>
  <si>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</si>
  <si>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</si>
  <si>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</si>
  <si>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</si>
  <si>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</si>
  <si>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</si>
  <si>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</si>
  <si>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</si>
  <si>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</si>
  <si>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</si>
  <si>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</si>
  <si>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</si>
  <si>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</si>
  <si>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</si>
  <si>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</si>
  <si>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</si>
  <si>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</si>
  <si>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</si>
  <si>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</si>
  <si>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</si>
  <si>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</si>
  <si>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</si>
  <si>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</si>
  <si>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</si>
  <si>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</si>
  <si>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</si>
  <si>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</si>
  <si>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</si>
  <si>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</si>
  <si>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</si>
  <si>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</si>
  <si>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</si>
  <si>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</si>
  <si>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</si>
  <si>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</si>
  <si>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</si>
  <si>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</si>
  <si>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</si>
  <si>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</si>
  <si>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</si>
  <si>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</si>
  <si>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</si>
  <si>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</si>
  <si>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</si>
  <si>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</si>
  <si>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</si>
  <si>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</si>
  <si>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</si>
  <si>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</si>
  <si>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</si>
  <si>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</si>
  <si>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</si>
  <si>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</si>
  <si>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</si>
  <si>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</si>
  <si>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</si>
  <si>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</si>
  <si>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</si>
  <si>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</si>
  <si>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</si>
  <si>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</si>
  <si>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</si>
  <si>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</si>
  <si>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</si>
  <si>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</si>
  <si>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</si>
  <si>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</si>
  <si>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</si>
  <si>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</si>
  <si>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</si>
  <si>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</si>
  <si>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</si>
  <si>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</si>
  <si>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</si>
  <si>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</si>
  <si>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</si>
  <si>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</si>
  <si>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</si>
  <si>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</si>
  <si>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</si>
  <si>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</si>
  <si>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</si>
  <si>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</si>
  <si>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</si>
  <si>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</si>
  <si>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</si>
  <si>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</si>
  <si>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</si>
  <si>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</si>
  <si>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</si>
  <si>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</si>
  <si>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</si>
  <si>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</si>
  <si>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</si>
  <si>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</si>
  <si>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</si>
  <si>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</si>
  <si>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</si>
  <si>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</si>
  <si>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</si>
  <si>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</si>
  <si>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</si>
  <si>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</si>
  <si>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</si>
  <si>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</si>
  <si>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</si>
  <si>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</si>
  <si>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</si>
  <si>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</si>
  <si>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</si>
  <si>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</si>
  <si>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</si>
  <si>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</si>
  <si>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</si>
  <si>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</si>
  <si>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</si>
  <si>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</si>
  <si>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</si>
  <si>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</si>
  <si>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</si>
  <si>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</si>
  <si>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</si>
  <si>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</si>
  <si>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</si>
  <si>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</si>
  <si>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</si>
  <si>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</si>
  <si>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</si>
  <si>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</si>
  <si>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</si>
  <si>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</si>
  <si>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</si>
  <si>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</si>
  <si>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</si>
  <si>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</si>
  <si>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</si>
  <si>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</si>
  <si>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</si>
  <si>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</si>
  <si>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</si>
  <si>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</si>
  <si>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</si>
  <si>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</si>
  <si>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</si>
  <si>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</si>
  <si>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</si>
  <si>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</si>
  <si>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</si>
  <si>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</si>
  <si>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</si>
  <si>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</si>
  <si>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</si>
  <si>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</si>
  <si>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</si>
  <si>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</si>
  <si>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</si>
  <si>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</si>
  <si>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</si>
  <si>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</si>
  <si>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</si>
  <si>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</si>
  <si>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</si>
  <si>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</si>
  <si>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</si>
  <si>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</si>
  <si>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</si>
  <si>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</si>
  <si>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</si>
  <si>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</si>
  <si>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</si>
  <si>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</si>
  <si>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</si>
  <si>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</si>
  <si>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</si>
  <si>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</si>
  <si>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</si>
  <si>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</si>
  <si>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</si>
  <si>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</si>
  <si>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</si>
  <si>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</si>
  <si>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</si>
  <si>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</si>
  <si>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</si>
  <si>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</si>
  <si>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</si>
  <si>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</si>
  <si>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</si>
  <si>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</si>
  <si>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</si>
  <si>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</si>
  <si>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</si>
  <si>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</si>
  <si>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</si>
  <si>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</si>
  <si>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</si>
  <si>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</si>
  <si>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</si>
  <si>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</si>
  <si>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</si>
  <si>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</si>
  <si>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</si>
  <si>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</si>
  <si>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</si>
  <si>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</si>
  <si>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</si>
  <si>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</si>
  <si>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</si>
  <si>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</si>
  <si>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</si>
  <si>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</si>
  <si>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</si>
  <si>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</si>
  <si>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</si>
  <si>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</si>
  <si>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</si>
  <si>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</si>
  <si>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</si>
  <si>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</si>
  <si>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</si>
  <si>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</si>
  <si>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</si>
  <si>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</si>
  <si>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</si>
  <si>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</si>
  <si>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</si>
  <si>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</si>
  <si>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</si>
  <si>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</si>
  <si>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</si>
  <si>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</si>
  <si>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</si>
  <si>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</si>
  <si>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</si>
  <si>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</si>
  <si>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</si>
  <si>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</si>
  <si>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</si>
  <si>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</si>
  <si>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</si>
  <si>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</si>
  <si>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</si>
  <si>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</si>
  <si>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</si>
  <si>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</si>
  <si>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</si>
  <si>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</si>
  <si>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</si>
  <si>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</si>
  <si>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</si>
  <si>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</si>
  <si>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</si>
  <si>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</si>
  <si>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</si>
  <si>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</si>
  <si>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</si>
  <si>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</si>
  <si>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</si>
  <si>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</si>
  <si>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</si>
  <si>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</si>
  <si>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</si>
  <si>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</si>
  <si>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</si>
  <si>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</si>
  <si>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</si>
  <si>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</si>
  <si>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</si>
  <si>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</si>
  <si>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</si>
  <si>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</si>
  <si>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</si>
  <si>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</si>
  <si>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</si>
  <si>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</si>
  <si>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</si>
  <si>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</si>
  <si>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</si>
  <si>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</si>
  <si>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</si>
  <si>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</si>
  <si>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</si>
  <si>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</si>
  <si>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</si>
  <si>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</si>
  <si>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</si>
  <si>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</si>
  <si>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</si>
  <si>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</si>
  <si>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</si>
  <si>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</si>
  <si>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</si>
  <si>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</si>
  <si>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</si>
  <si>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</si>
  <si>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</si>
  <si>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</si>
  <si>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</si>
  <si>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</si>
  <si>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</si>
  <si>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</si>
  <si>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</si>
  <si>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</si>
  <si>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</si>
  <si>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</si>
  <si>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</si>
  <si>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</si>
  <si>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</si>
  <si>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</si>
  <si>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</si>
  <si>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</si>
  <si>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</si>
  <si>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</si>
  <si>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</si>
  <si>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</si>
  <si>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</si>
  <si>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</si>
  <si>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</si>
  <si>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</si>
  <si>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</si>
  <si>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</si>
  <si>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</si>
  <si>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</si>
  <si>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</si>
  <si>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</si>
  <si>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</si>
  <si>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</si>
  <si>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</si>
  <si>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</si>
  <si>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</si>
  <si>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</si>
  <si>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</si>
  <si>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</si>
  <si>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</si>
  <si>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</si>
  <si>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</si>
  <si>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</si>
  <si>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</si>
  <si>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</si>
  <si>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</si>
  <si>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</si>
  <si>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</si>
  <si>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</si>
  <si>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</si>
  <si>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</si>
  <si>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</si>
  <si>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</si>
  <si>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</si>
  <si>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</si>
  <si>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</si>
  <si>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</si>
  <si>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</si>
  <si>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</si>
  <si>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</si>
  <si>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</si>
  <si>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</si>
  <si>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</si>
  <si>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</si>
  <si>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</si>
  <si>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</si>
  <si>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</si>
  <si>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</si>
  <si>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</si>
  <si>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</si>
  <si>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</si>
  <si>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</si>
  <si>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</si>
  <si>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</si>
  <si>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</si>
  <si>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</si>
  <si>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</si>
  <si>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</si>
  <si>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</si>
  <si>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</si>
  <si>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</si>
  <si>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</si>
  <si>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</si>
  <si>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</si>
  <si>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</si>
  <si>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</si>
  <si>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</si>
  <si>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</si>
  <si>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</si>
  <si>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</si>
  <si>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</si>
  <si>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</si>
  <si>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</si>
  <si>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</si>
  <si>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</si>
  <si>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</si>
  <si>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</si>
  <si>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</si>
  <si>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</si>
  <si>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</si>
  <si>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</si>
  <si>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</si>
  <si>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</si>
  <si>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</si>
  <si>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</si>
  <si>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</si>
  <si>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</si>
  <si>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</si>
  <si>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</si>
  <si>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</si>
  <si>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</si>
  <si>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</si>
  <si>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</si>
  <si>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</si>
  <si>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</si>
  <si>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</si>
  <si>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</si>
  <si>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</si>
  <si>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</si>
  <si>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</si>
  <si>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</si>
  <si>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</si>
  <si>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</si>
  <si>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</si>
  <si>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</si>
  <si>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</si>
  <si>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</si>
  <si>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</si>
  <si>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</si>
  <si>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</si>
  <si>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</si>
  <si>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</si>
  <si>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</si>
  <si>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</si>
  <si>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</si>
  <si>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</si>
  <si>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</si>
  <si>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</si>
  <si>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</si>
  <si>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</si>
  <si>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</si>
  <si>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</si>
  <si>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</si>
  <si>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</si>
  <si>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</si>
  <si>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</si>
  <si>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</si>
  <si>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</si>
  <si>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</si>
  <si>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</si>
  <si>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</si>
  <si>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</si>
  <si>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</si>
  <si>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</si>
  <si>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</si>
  <si>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</si>
  <si>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</si>
  <si>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</si>
  <si>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</si>
  <si>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</si>
  <si>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</si>
  <si>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</si>
  <si>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</si>
  <si>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</si>
  <si>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</si>
  <si>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</si>
  <si>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</si>
  <si>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</si>
  <si>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</si>
  <si>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</si>
  <si>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</si>
  <si>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</si>
  <si>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</si>
  <si>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</si>
  <si>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</si>
  <si>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</si>
  <si>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</si>
  <si>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</si>
  <si>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</si>
  <si>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</si>
  <si>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</si>
  <si>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</si>
  <si>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</si>
  <si>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</si>
  <si>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</si>
  <si>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</si>
  <si>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</si>
  <si>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</si>
  <si>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</si>
  <si>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</si>
  <si>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</si>
  <si>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</si>
  <si>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</si>
  <si>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</si>
  <si>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</si>
  <si>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</si>
  <si>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</si>
  <si>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</si>
  <si>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</si>
  <si>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</si>
  <si>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</si>
  <si>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</si>
  <si>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</si>
  <si>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</si>
  <si>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</si>
  <si>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</si>
  <si>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</si>
  <si>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</si>
  <si>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</si>
  <si>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</si>
  <si>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</si>
  <si>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</si>
  <si>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</si>
  <si>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</si>
  <si>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</si>
  <si>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</si>
  <si>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</si>
  <si>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</si>
  <si>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</si>
  <si>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</si>
  <si>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</si>
  <si>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</si>
  <si>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</si>
  <si>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</si>
  <si>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</si>
  <si>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</si>
  <si>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</si>
  <si>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</si>
  <si>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</si>
  <si>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</si>
  <si>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</si>
  <si>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</si>
  <si>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</si>
  <si>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</si>
  <si>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</si>
  <si>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</si>
  <si>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</si>
  <si>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</si>
  <si>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</si>
  <si>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</si>
  <si>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</si>
  <si>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</si>
  <si>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</si>
  <si>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</si>
  <si>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</si>
  <si>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</si>
  <si>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</si>
  <si>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</si>
  <si>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</si>
  <si>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</si>
  <si>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</si>
  <si>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</si>
  <si>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</si>
  <si>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</si>
  <si>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</si>
  <si>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</si>
  <si>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</si>
  <si>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</si>
  <si>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</si>
  <si>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</si>
  <si>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</si>
  <si>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</si>
  <si>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</si>
  <si>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</si>
  <si>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</si>
  <si>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</si>
  <si>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</si>
  <si>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</si>
  <si>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</si>
  <si>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</si>
  <si>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</si>
  <si>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</si>
  <si>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</si>
  <si>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</si>
  <si>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</si>
  <si>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</si>
  <si>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</si>
  <si>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</si>
  <si>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</si>
  <si>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</si>
  <si>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</si>
  <si>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</si>
  <si>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</si>
  <si>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</si>
  <si>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</si>
  <si>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</si>
  <si>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</si>
  <si>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</si>
  <si>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</si>
  <si>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</si>
  <si>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</si>
  <si>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</si>
  <si>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</si>
  <si>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</si>
  <si>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</si>
  <si>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</si>
  <si>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</si>
  <si>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</si>
  <si>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</si>
  <si>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</si>
  <si>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</si>
  <si>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</si>
  <si>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</si>
  <si>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</si>
  <si>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</si>
  <si>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</si>
  <si>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</si>
  <si>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</si>
  <si>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</si>
  <si>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</si>
  <si>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</si>
  <si>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</si>
  <si>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</si>
  <si>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</si>
  <si>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</si>
  <si>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</si>
  <si>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</si>
  <si>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</si>
  <si>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</si>
  <si>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</si>
  <si>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</si>
  <si>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</si>
  <si>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</si>
  <si>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</si>
  <si>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</si>
  <si>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</si>
  <si>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</si>
  <si>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</si>
  <si>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</si>
  <si>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</si>
  <si>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</si>
  <si>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</si>
  <si>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</si>
  <si>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</si>
  <si>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</si>
  <si>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</si>
  <si>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</si>
  <si>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</si>
  <si>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</si>
  <si>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</si>
  <si>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</si>
  <si>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</si>
  <si>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</si>
  <si>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</si>
  <si>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</si>
  <si>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</si>
  <si>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</si>
  <si>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</si>
  <si>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</si>
  <si>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</si>
  <si>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</si>
  <si>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</si>
  <si>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</si>
  <si>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</si>
  <si>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</si>
  <si>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</si>
  <si>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</si>
  <si>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</si>
  <si>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</si>
  <si>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</si>
  <si>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</si>
  <si>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</si>
  <si>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</si>
  <si>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</si>
  <si>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</si>
  <si>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</si>
  <si>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</si>
  <si>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</si>
  <si>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</si>
  <si>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</si>
  <si>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</si>
  <si>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</si>
  <si>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</si>
  <si>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</si>
  <si>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</si>
  <si>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</si>
  <si>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</si>
  <si>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</si>
  <si>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</si>
  <si>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</si>
  <si>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</si>
  <si>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</si>
  <si>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</si>
  <si>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</si>
  <si>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</si>
  <si>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</si>
  <si>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</si>
  <si>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</si>
  <si>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</si>
  <si>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</si>
  <si>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</si>
  <si>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</si>
  <si>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</si>
  <si>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</si>
  <si>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</si>
  <si>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</si>
  <si>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</si>
  <si>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</si>
  <si>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</si>
  <si>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</si>
  <si>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</si>
  <si>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</si>
  <si>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</si>
  <si>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</si>
  <si>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</si>
  <si>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</si>
  <si>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</si>
  <si>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</si>
  <si>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</si>
  <si>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</si>
  <si>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</si>
  <si>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</si>
  <si>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</si>
  <si>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</si>
  <si>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</si>
  <si>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</si>
  <si>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</si>
  <si>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</si>
  <si>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</si>
  <si>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</si>
  <si>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</si>
  <si>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</si>
  <si>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</si>
  <si>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</si>
  <si>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</si>
  <si>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</si>
  <si>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</si>
  <si>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</si>
  <si>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</si>
  <si>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</si>
  <si>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</si>
  <si>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</si>
  <si>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</si>
  <si>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</si>
  <si>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</si>
  <si>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</si>
  <si>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</si>
  <si>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</si>
  <si>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</si>
  <si>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</si>
  <si>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</si>
  <si>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</si>
  <si>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</si>
  <si>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</si>
  <si>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</si>
  <si>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</si>
  <si>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</si>
  <si>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</si>
  <si>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</si>
  <si>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</si>
  <si>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</si>
  <si>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</si>
  <si>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</si>
  <si>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</si>
  <si>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</si>
  <si>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</si>
  <si>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</si>
  <si>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</si>
  <si>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</si>
  <si>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</si>
  <si>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</si>
  <si>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</si>
  <si>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</si>
  <si>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</si>
  <si>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</si>
  <si>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</si>
  <si>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</si>
  <si>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</si>
  <si>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</si>
  <si>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</si>
  <si>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</si>
  <si>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</si>
  <si>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</si>
  <si>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</si>
  <si>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</si>
  <si>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</si>
  <si>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</si>
  <si>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</si>
  <si>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</si>
  <si>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</si>
  <si>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</si>
  <si>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</si>
  <si>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</si>
  <si>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</si>
  <si>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</si>
  <si>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</si>
  <si>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</si>
  <si>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</si>
  <si>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</si>
  <si>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</si>
  <si>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</si>
  <si>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</si>
  <si>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</si>
  <si>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</si>
  <si>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</si>
  <si>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</si>
  <si>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</si>
  <si>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</si>
  <si>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</si>
  <si>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</si>
  <si>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</si>
  <si>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</si>
  <si>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</si>
  <si>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</si>
  <si>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</si>
  <si>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</si>
  <si>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</si>
  <si>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</si>
  <si>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</si>
  <si>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</si>
  <si>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</si>
  <si>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</si>
  <si>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</si>
  <si>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</si>
  <si>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</si>
  <si>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</si>
  <si>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</si>
  <si>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</si>
  <si>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</si>
  <si>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</si>
  <si>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</si>
  <si>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</si>
  <si>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</si>
  <si>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</si>
  <si>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</si>
  <si>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</si>
  <si>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</si>
  <si>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</si>
  <si>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</si>
  <si>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</si>
  <si>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</si>
  <si>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</si>
  <si>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</si>
  <si>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</si>
  <si>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</si>
  <si>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</si>
  <si>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</si>
  <si>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</si>
  <si>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</si>
  <si>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</si>
  <si>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</si>
  <si>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</si>
  <si>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</si>
  <si>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</si>
  <si>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</si>
  <si>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</si>
  <si>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</si>
  <si>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</si>
  <si>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</si>
  <si>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</si>
  <si>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</si>
  <si>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</si>
  <si>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</si>
  <si>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</si>
  <si>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</si>
  <si>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</si>
  <si>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</si>
  <si>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</si>
  <si>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</si>
  <si>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</si>
  <si>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</si>
  <si>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</si>
  <si>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</si>
  <si>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</si>
  <si>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</si>
  <si>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</si>
  <si>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</si>
  <si>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</si>
  <si>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</si>
  <si>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</si>
  <si>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</si>
  <si>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</si>
  <si>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</si>
  <si>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</si>
  <si>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</si>
  <si>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</si>
  <si>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</si>
  <si>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</si>
  <si>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</si>
  <si>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</si>
  <si>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</si>
  <si>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</si>
  <si>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</si>
  <si>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</si>
  <si>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</si>
  <si>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</si>
  <si>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</si>
  <si>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</si>
  <si>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</si>
  <si>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</si>
  <si>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</si>
  <si>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</si>
  <si>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</si>
  <si>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</si>
  <si>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</si>
  <si>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</si>
  <si>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</si>
  <si>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</si>
  <si>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</si>
  <si>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</si>
  <si>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</si>
  <si>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</si>
  <si>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</si>
  <si>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</si>
  <si>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</si>
  <si>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</si>
  <si>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</si>
  <si>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</si>
  <si>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</si>
  <si>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</si>
  <si>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</si>
  <si>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</si>
  <si>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</si>
  <si>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</si>
  <si>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</si>
  <si>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</si>
  <si>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</si>
  <si>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</si>
  <si>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</si>
  <si>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</si>
  <si>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</si>
  <si>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</si>
  <si>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</si>
  <si>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</si>
  <si>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</si>
  <si>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</si>
  <si>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</si>
  <si>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</si>
  <si>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</si>
  <si>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</si>
  <si>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</si>
  <si>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</si>
  <si>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</si>
  <si>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</si>
  <si>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</si>
  <si>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</si>
  <si>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</si>
  <si>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</si>
  <si>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</si>
  <si>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</si>
  <si>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</si>
  <si>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</si>
  <si>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</si>
  <si>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</si>
  <si>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</si>
  <si>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</si>
  <si>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</si>
  <si>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</si>
  <si>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</si>
  <si>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</si>
  <si>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</si>
  <si>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</si>
  <si>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</si>
  <si>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</si>
  <si>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</si>
  <si>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</si>
  <si>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</si>
  <si>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</si>
  <si>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</si>
  <si>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</si>
  <si>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</si>
  <si>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</si>
  <si>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</si>
  <si>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</si>
  <si>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</si>
  <si>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</si>
  <si>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</si>
  <si>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</si>
  <si>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</si>
  <si>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</si>
  <si>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</si>
  <si>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</si>
  <si>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</si>
  <si>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</si>
  <si>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</si>
  <si>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</si>
  <si>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</si>
  <si>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</si>
  <si>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</si>
  <si>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</si>
  <si>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</si>
  <si>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</si>
  <si>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</si>
  <si>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</si>
  <si>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</si>
  <si>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</si>
  <si>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</si>
  <si>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</si>
  <si>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</si>
  <si>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</si>
  <si>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</si>
  <si>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</si>
  <si>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</si>
  <si>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</si>
  <si>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</si>
  <si>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</si>
  <si>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</si>
  <si>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</si>
  <si>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</si>
  <si>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</si>
  <si>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</si>
  <si>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</si>
  <si>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</si>
  <si>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</si>
  <si>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</si>
  <si>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</si>
  <si>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</si>
  <si>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</si>
  <si>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</si>
  <si>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</si>
  <si>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</si>
  <si>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</si>
  <si>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</si>
  <si>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</si>
  <si>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</si>
  <si>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</si>
  <si>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</si>
  <si>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</si>
  <si>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</si>
  <si>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</si>
  <si>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</si>
  <si>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</si>
  <si>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</si>
  <si>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</si>
  <si>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</si>
  <si>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</si>
  <si>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</si>
  <si>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</si>
  <si>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</si>
  <si>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</si>
  <si>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</si>
  <si>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</si>
  <si>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</si>
  <si>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</si>
  <si>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</si>
  <si>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</si>
  <si>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</si>
  <si>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</si>
  <si>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</si>
  <si>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</si>
  <si>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</si>
  <si>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</si>
  <si>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</si>
  <si>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</si>
  <si>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</si>
  <si>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</si>
  <si>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</si>
  <si>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</si>
  <si>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</si>
  <si>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</si>
  <si>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</si>
  <si>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</si>
  <si>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</si>
  <si>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</si>
  <si>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</si>
  <si>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</si>
  <si>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</si>
  <si>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</si>
  <si>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</si>
  <si>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</si>
  <si>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</si>
  <si>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</si>
  <si>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</si>
  <si>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</si>
  <si>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</si>
  <si>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</si>
  <si>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</si>
  <si>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</si>
  <si>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</si>
  <si>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</si>
  <si>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</si>
  <si>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</si>
  <si>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</si>
  <si>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</si>
  <si>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</si>
  <si>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</si>
  <si>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</si>
  <si>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</si>
  <si>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</si>
  <si>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</si>
  <si>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</si>
  <si>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</si>
  <si>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</si>
  <si>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</si>
  <si>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</si>
  <si>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</si>
  <si>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</si>
  <si>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</si>
  <si>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</si>
  <si>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</si>
  <si>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</si>
  <si>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</si>
  <si>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</si>
  <si>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</si>
  <si>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</si>
  <si>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</si>
  <si>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</si>
  <si>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</si>
  <si>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</si>
  <si>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</si>
  <si>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</si>
  <si>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</si>
  <si>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</si>
  <si>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</si>
  <si>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</si>
  <si>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</si>
  <si>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</si>
  <si>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</si>
  <si>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</si>
  <si>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</si>
  <si>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</si>
  <si>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</si>
  <si>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</si>
  <si>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</si>
  <si>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</si>
  <si>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</si>
  <si>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</si>
  <si>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</si>
  <si>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</si>
  <si>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</si>
  <si>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</si>
  <si>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</si>
  <si>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</si>
  <si>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</si>
  <si>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</si>
  <si>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</si>
  <si>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</si>
  <si>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</si>
  <si>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</si>
  <si>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</si>
  <si>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</si>
  <si>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</si>
  <si>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</si>
  <si>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</si>
  <si>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</si>
  <si>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</si>
  <si>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</si>
  <si>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</si>
  <si>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</si>
  <si>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</si>
  <si>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</si>
  <si>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</si>
  <si>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</si>
  <si>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</si>
  <si>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</si>
  <si>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</si>
  <si>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</si>
  <si>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</si>
  <si>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</si>
  <si>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</si>
  <si>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</si>
  <si>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</si>
  <si>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</si>
  <si>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</si>
  <si>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</si>
  <si>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</si>
  <si>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</si>
  <si>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</si>
  <si>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</si>
  <si>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</si>
  <si>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</si>
  <si>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</si>
  <si>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</si>
  <si>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</si>
  <si>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</si>
  <si>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</si>
  <si>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</si>
  <si>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</si>
  <si>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</si>
  <si>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</si>
  <si>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</si>
  <si>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</si>
  <si>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</si>
  <si>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</si>
  <si>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</si>
  <si>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</si>
  <si>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</si>
  <si>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</si>
  <si>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</si>
  <si>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</si>
  <si>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</si>
  <si>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</si>
  <si>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</si>
  <si>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</si>
  <si>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</si>
  <si>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</si>
  <si>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</si>
  <si>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</si>
  <si>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</si>
  <si>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</si>
  <si>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</si>
  <si>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</si>
  <si>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</si>
  <si>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</si>
  <si>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</si>
  <si>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</si>
  <si>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</si>
  <si>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</si>
  <si>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</si>
  <si>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</si>
  <si>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</si>
  <si>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</si>
  <si>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</si>
  <si>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</si>
  <si>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</si>
  <si>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</si>
  <si>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</si>
  <si>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</si>
  <si>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</si>
  <si>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</si>
  <si>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</si>
  <si>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</si>
  <si>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</si>
  <si>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</si>
  <si>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</si>
  <si>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</si>
  <si>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</si>
  <si>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</si>
  <si>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</si>
  <si>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</si>
  <si>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</si>
  <si>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</si>
  <si>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</si>
  <si>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</si>
  <si>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</si>
  <si>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</si>
  <si>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</si>
  <si>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</si>
  <si>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</si>
  <si>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</si>
  <si>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</si>
  <si>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</si>
  <si>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</si>
  <si>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</si>
  <si>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</si>
  <si>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</si>
  <si>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</si>
  <si>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</si>
  <si>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</si>
  <si>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</si>
  <si>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</si>
  <si>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</si>
  <si>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</si>
  <si>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</si>
  <si>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</si>
  <si>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</si>
  <si>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</si>
  <si>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</si>
  <si>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</si>
  <si>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</si>
  <si>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</si>
  <si>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</si>
  <si>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</si>
  <si>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</si>
  <si>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</si>
  <si>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</si>
  <si>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</si>
  <si>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</si>
  <si>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</si>
  <si>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</si>
  <si>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</si>
  <si>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</si>
  <si>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</si>
  <si>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</si>
  <si>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</si>
  <si>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</si>
  <si>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</si>
  <si>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</si>
  <si>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</si>
  <si>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</si>
  <si>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</si>
  <si>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</si>
  <si>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</si>
  <si>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</si>
  <si>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</si>
  <si>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</si>
  <si>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</si>
  <si>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</si>
  <si>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</si>
  <si>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</si>
  <si>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</si>
  <si>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</si>
  <si>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</si>
  <si>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</si>
  <si>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</si>
  <si>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</si>
  <si>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</si>
  <si>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</si>
  <si>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</si>
  <si>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</si>
  <si>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</si>
  <si>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</si>
  <si>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</si>
  <si>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</si>
  <si>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</si>
  <si>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</si>
  <si>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</si>
  <si>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</si>
  <si>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</si>
  <si>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</si>
  <si>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</si>
  <si>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</si>
  <si>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</si>
  <si>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</si>
  <si>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</si>
  <si>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</si>
  <si>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</si>
  <si>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</si>
  <si>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</si>
  <si>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</si>
  <si>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</si>
  <si>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</si>
  <si>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</si>
  <si>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</si>
  <si>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</si>
  <si>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</si>
  <si>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</si>
  <si>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</si>
  <si>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</si>
  <si>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</si>
  <si>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</si>
  <si>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</si>
  <si>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</si>
  <si>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</si>
  <si>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</si>
  <si>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</si>
  <si>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</si>
  <si>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</si>
  <si>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</si>
  <si>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</si>
  <si>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</si>
  <si>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</si>
  <si>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</si>
  <si>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</si>
  <si>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</si>
  <si>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</si>
  <si>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</si>
  <si>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</si>
  <si>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</si>
  <si>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</si>
  <si>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</si>
  <si>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</si>
  <si>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</si>
  <si>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</si>
  <si>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</si>
  <si>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</si>
  <si>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</si>
  <si>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</si>
  <si>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</si>
  <si>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</si>
  <si>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</si>
  <si>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</si>
  <si>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</si>
  <si>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</si>
  <si>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</si>
  <si>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</si>
  <si>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</si>
  <si>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</si>
  <si>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</si>
  <si>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</si>
  <si>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</si>
  <si>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</si>
  <si>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</si>
  <si>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</si>
  <si>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</si>
  <si>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</si>
  <si>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</si>
  <si>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</si>
  <si>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</si>
  <si>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</si>
  <si>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</si>
  <si>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</si>
  <si>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</si>
  <si>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</si>
  <si>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</si>
  <si>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</si>
  <si>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</si>
  <si>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</si>
  <si>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</si>
  <si>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</si>
  <si>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</si>
  <si>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</si>
  <si>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</si>
  <si>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</si>
  <si>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</si>
  <si>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</si>
  <si>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</si>
  <si>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</si>
  <si>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</si>
  <si>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</si>
  <si>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</si>
  <si>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</si>
  <si>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</si>
  <si>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</si>
  <si>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</si>
  <si>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</si>
  <si>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</si>
  <si>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</si>
  <si>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</si>
  <si>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</si>
  <si>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</si>
  <si>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</si>
  <si>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</si>
  <si>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</si>
  <si>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</si>
  <si>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</si>
  <si>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</si>
  <si>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</si>
  <si>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</si>
  <si>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</si>
  <si>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</si>
  <si>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</si>
  <si>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</si>
  <si>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</si>
  <si>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</si>
  <si>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</si>
  <si>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</si>
  <si>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</si>
  <si>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</si>
  <si>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</si>
  <si>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</si>
  <si>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</si>
  <si>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</si>
  <si>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</si>
  <si>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</si>
  <si>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</si>
  <si>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</si>
  <si>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</si>
  <si>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</si>
  <si>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</si>
  <si>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</si>
  <si>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</si>
  <si>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</si>
  <si>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</si>
  <si>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</si>
  <si>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</si>
  <si>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</si>
  <si>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</si>
  <si>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</si>
  <si>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</si>
  <si>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</si>
  <si>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</si>
  <si>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</si>
  <si>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</si>
  <si>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</si>
  <si>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</si>
  <si>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</si>
  <si>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</si>
  <si>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</si>
  <si>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</si>
  <si>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</si>
  <si>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</si>
  <si>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</si>
  <si>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</si>
  <si>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</si>
  <si>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</si>
  <si>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</si>
  <si>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</si>
  <si>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</si>
  <si>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</si>
  <si>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</si>
  <si>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</si>
  <si>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</si>
  <si>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</si>
  <si>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</si>
  <si>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</si>
  <si>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</si>
  <si>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</si>
  <si>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</si>
  <si>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</si>
  <si>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</si>
  <si>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</si>
  <si>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</si>
  <si>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</si>
  <si>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</si>
  <si>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</si>
  <si>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</si>
  <si>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</si>
  <si>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</si>
  <si>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</si>
  <si>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</si>
  <si>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</si>
  <si>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</si>
  <si>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</si>
  <si>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</si>
  <si>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</si>
  <si>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</si>
  <si>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</si>
  <si>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</si>
  <si>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</si>
  <si>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</si>
  <si>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</si>
  <si>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</si>
  <si>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</si>
  <si>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</si>
  <si>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</si>
  <si>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</si>
  <si>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</si>
  <si>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</si>
  <si>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</si>
  <si>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</si>
  <si>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</si>
  <si>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</si>
  <si>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</si>
  <si>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</si>
  <si>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</si>
  <si>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</si>
  <si>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</si>
  <si>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</si>
  <si>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</si>
  <si>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</si>
  <si>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</si>
  <si>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</si>
  <si>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</si>
  <si>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</si>
  <si>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</si>
  <si>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</si>
  <si>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</si>
  <si>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</si>
  <si>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</si>
  <si>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</si>
  <si>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</si>
  <si>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</si>
  <si>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</si>
  <si>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</si>
  <si>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</si>
  <si>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</si>
  <si>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</si>
  <si>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</si>
  <si>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</si>
  <si>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</si>
  <si>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</si>
  <si>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</si>
  <si>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</si>
  <si>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</si>
  <si>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</si>
  <si>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</si>
  <si>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</si>
  <si>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</si>
  <si>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</si>
  <si>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</si>
  <si>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</si>
  <si>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</si>
  <si>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</si>
  <si>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</si>
  <si>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</si>
  <si>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</si>
  <si>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</si>
  <si>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</si>
  <si>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</si>
  <si>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</si>
  <si>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</si>
  <si>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</si>
  <si>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</si>
  <si>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</si>
  <si>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</si>
  <si>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</si>
  <si>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</si>
  <si>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</si>
  <si>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</si>
  <si>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</si>
  <si>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</si>
  <si>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</si>
  <si>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</si>
  <si>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</si>
  <si>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</si>
  <si>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</si>
  <si>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</si>
  <si>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</si>
  <si>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</si>
  <si>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</si>
  <si>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</si>
  <si>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</si>
  <si>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</si>
  <si>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</si>
  <si>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</si>
  <si>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</si>
  <si>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</si>
  <si>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</si>
  <si>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</si>
  <si>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</si>
  <si>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</si>
  <si>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</si>
  <si>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</si>
  <si>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</si>
  <si>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</si>
  <si>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</si>
  <si>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</si>
  <si>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</si>
  <si>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</si>
  <si>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</si>
  <si>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</si>
  <si>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</si>
  <si>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</si>
  <si>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</si>
  <si>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</si>
  <si>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</si>
  <si>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</si>
  <si>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</si>
  <si>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</si>
  <si>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</si>
  <si>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</si>
  <si>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</si>
  <si>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</si>
  <si>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</si>
  <si>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</si>
  <si>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</si>
  <si>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</si>
  <si>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</si>
  <si>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</si>
  <si>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</si>
  <si>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</si>
  <si>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</si>
  <si>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</si>
  <si>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</si>
  <si>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</si>
  <si>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</si>
  <si>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</si>
  <si>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</si>
  <si>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</si>
  <si>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</si>
  <si>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</si>
  <si>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</si>
  <si>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</si>
  <si>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</si>
  <si>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</si>
  <si>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</si>
  <si>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</si>
  <si>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</si>
  <si>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</si>
  <si>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</si>
  <si>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</si>
  <si>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</si>
  <si>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</si>
  <si>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</si>
  <si>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</si>
  <si>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</si>
  <si>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</si>
  <si>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</si>
  <si>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</si>
  <si>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</si>
  <si>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</si>
  <si>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</si>
  <si>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</si>
  <si>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</si>
  <si>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</si>
  <si>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</si>
  <si>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</si>
  <si>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</si>
  <si>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</si>
  <si>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</si>
  <si>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</si>
  <si>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</si>
  <si>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</si>
  <si>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</si>
  <si>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</si>
  <si>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</si>
  <si>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</si>
  <si>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</si>
  <si>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</si>
  <si>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</si>
  <si>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</si>
  <si>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</si>
  <si>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</si>
  <si>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</si>
  <si>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</si>
  <si>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</si>
  <si>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</si>
  <si>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</si>
  <si>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</si>
  <si>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</si>
  <si>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</si>
  <si>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</si>
  <si>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</si>
  <si>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</si>
  <si>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</si>
  <si>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</si>
  <si>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</si>
  <si>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</si>
  <si>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</si>
  <si>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</si>
  <si>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</si>
  <si>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</si>
  <si>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</si>
  <si>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</si>
  <si>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</si>
  <si>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</si>
  <si>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</si>
  <si>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</si>
  <si>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</si>
  <si>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</si>
  <si>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</si>
  <si>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</si>
  <si>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</si>
  <si>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</si>
  <si>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</si>
  <si>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</si>
  <si>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</si>
  <si>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</si>
  <si>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</si>
  <si>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</si>
  <si>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</si>
  <si>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</si>
  <si>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</si>
  <si>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</si>
  <si>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</si>
  <si>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</si>
  <si>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</si>
  <si>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</si>
  <si>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</si>
  <si>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</si>
  <si>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</si>
  <si>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</si>
  <si>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</si>
  <si>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</si>
  <si>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</si>
  <si>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</si>
  <si>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</si>
  <si>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</si>
  <si>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</si>
  <si>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</si>
  <si>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</si>
  <si>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</si>
  <si>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</si>
  <si>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</si>
  <si>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</si>
  <si>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</si>
  <si>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</si>
  <si>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</si>
  <si>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</si>
  <si>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</si>
  <si>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</si>
  <si>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</si>
  <si>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</si>
  <si>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</si>
  <si>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</si>
  <si>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</si>
  <si>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</si>
  <si>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</si>
  <si>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</si>
  <si>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</si>
  <si>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</si>
  <si>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</si>
  <si>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</si>
  <si>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</si>
  <si>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</si>
  <si>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</si>
  <si>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</si>
  <si>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</si>
  <si>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</si>
  <si>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</si>
  <si>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</si>
  <si>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</si>
  <si>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</si>
  <si>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</si>
  <si>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</si>
  <si>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</si>
  <si>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</si>
  <si>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</si>
  <si>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</si>
  <si>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</si>
  <si>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</si>
  <si>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</si>
  <si>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</si>
  <si>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</si>
  <si>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</si>
  <si>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</si>
  <si>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</si>
  <si>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</si>
  <si>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</si>
  <si>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</si>
  <si>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</si>
  <si>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</si>
  <si>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</si>
  <si>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</si>
  <si>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</si>
  <si>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</si>
  <si>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</si>
  <si>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</si>
  <si>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</si>
  <si>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</si>
  <si>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</si>
  <si>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</si>
  <si>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</si>
  <si>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</si>
  <si>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</si>
  <si>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</si>
  <si>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</si>
  <si>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</si>
  <si>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</si>
  <si>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</si>
  <si>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</si>
  <si>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</si>
  <si>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</si>
  <si>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</si>
  <si>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</si>
  <si>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</si>
  <si>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</si>
  <si>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</si>
  <si>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</si>
  <si>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</si>
  <si>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</si>
  <si>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</si>
  <si>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</si>
  <si>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</si>
  <si>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</si>
  <si>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</si>
  <si>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</si>
  <si>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</si>
  <si>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</si>
  <si>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</si>
  <si>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</si>
  <si>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</si>
  <si>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</si>
  <si>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</si>
  <si>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</si>
  <si>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</si>
  <si>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</si>
  <si>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</si>
  <si>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</si>
  <si>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</si>
  <si>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</si>
  <si>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</si>
  <si>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</si>
  <si>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</si>
  <si>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</si>
  <si>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</si>
  <si>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</si>
  <si>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</si>
  <si>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</si>
  <si>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</si>
  <si>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</si>
  <si>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</si>
  <si>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</si>
  <si>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</si>
  <si>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</si>
  <si>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</si>
  <si>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</si>
  <si>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</si>
  <si>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</si>
  <si>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</si>
  <si>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</si>
  <si>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</si>
  <si>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</si>
  <si>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</si>
  <si>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</si>
  <si>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</si>
  <si>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</si>
  <si>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</si>
  <si>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</si>
  <si>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</si>
  <si>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</si>
  <si>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</si>
  <si>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</si>
  <si>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</si>
  <si>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</si>
  <si>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</si>
  <si>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</si>
  <si>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</si>
  <si>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</si>
  <si>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</si>
  <si>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</si>
  <si>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</si>
  <si>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</si>
  <si>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</si>
  <si>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</si>
  <si>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</si>
  <si>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</si>
  <si>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</si>
  <si>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</si>
  <si>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</si>
  <si>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</si>
  <si>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</si>
  <si>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</si>
  <si>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</si>
  <si>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</si>
  <si>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</si>
  <si>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</si>
  <si>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</si>
  <si>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</si>
  <si>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</si>
  <si>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</si>
  <si>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</si>
  <si>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</si>
  <si>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</si>
  <si>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</si>
  <si>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</si>
  <si>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</si>
  <si>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</si>
  <si>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</si>
  <si>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</si>
  <si>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</si>
  <si>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</si>
  <si>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</si>
  <si>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</si>
  <si>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</si>
  <si>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</si>
  <si>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</si>
  <si>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</si>
  <si>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</si>
  <si>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</si>
  <si>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</si>
  <si>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</si>
  <si>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</si>
  <si>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</si>
  <si>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</si>
  <si>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</si>
  <si>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</si>
  <si>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</si>
  <si>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</si>
  <si>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</si>
  <si>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</si>
  <si>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</si>
  <si>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</si>
  <si>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</si>
  <si>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</si>
  <si>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</si>
  <si>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</si>
  <si>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</si>
  <si>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</si>
  <si>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</si>
  <si>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</si>
  <si>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</si>
  <si>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</si>
  <si>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</si>
  <si>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</si>
  <si>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</si>
  <si>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</si>
  <si>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</si>
  <si>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</si>
  <si>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</si>
  <si>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</si>
  <si>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</si>
  <si>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</si>
  <si>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</si>
  <si>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</si>
  <si>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</si>
  <si>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</si>
  <si>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</si>
  <si>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</si>
  <si>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</si>
  <si>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</si>
  <si>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</si>
  <si>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</si>
  <si>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</si>
  <si>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</si>
  <si>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</si>
  <si>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</si>
  <si>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</si>
  <si>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</si>
  <si>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</si>
  <si>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</si>
  <si>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</si>
  <si>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</si>
  <si>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</si>
  <si>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</si>
  <si>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</si>
  <si>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</si>
  <si>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</si>
  <si>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</si>
  <si>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</si>
  <si>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</si>
  <si>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</si>
  <si>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</si>
  <si>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</si>
  <si>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</si>
  <si>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</si>
  <si>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</si>
  <si>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</si>
  <si>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</si>
  <si>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</si>
  <si>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</si>
  <si>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</si>
  <si>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</si>
  <si>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</si>
  <si>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</si>
  <si>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</si>
  <si>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</si>
  <si>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</si>
  <si>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</si>
  <si>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</si>
  <si>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</si>
  <si>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</si>
  <si>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</si>
  <si>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</si>
  <si>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</si>
  <si>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</si>
  <si>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</si>
  <si>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</si>
  <si>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</si>
  <si>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</si>
  <si>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</si>
  <si>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</si>
  <si>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</si>
  <si>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</si>
  <si>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</si>
  <si>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</si>
  <si>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</si>
  <si>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</si>
  <si>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</si>
  <si>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</si>
  <si>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</si>
  <si>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</si>
  <si>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</si>
  <si>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</si>
  <si>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</si>
  <si>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</si>
  <si>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</si>
  <si>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</si>
  <si>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</si>
  <si>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</si>
  <si>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</si>
  <si>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</si>
  <si>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</si>
  <si>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</si>
  <si>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</si>
  <si>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</si>
  <si>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</si>
  <si>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</si>
  <si>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</si>
  <si>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</si>
  <si>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</si>
  <si>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</si>
  <si>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</si>
  <si>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</si>
  <si>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</si>
  <si>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</si>
  <si>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</si>
  <si>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</si>
  <si>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</si>
  <si>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</si>
  <si>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</si>
  <si>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</si>
  <si>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</si>
  <si>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</si>
  <si>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</si>
  <si>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</si>
  <si>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</si>
  <si>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</si>
  <si>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</si>
  <si>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</si>
  <si>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</si>
  <si>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</si>
  <si>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</si>
  <si>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</si>
  <si>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</si>
  <si>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</si>
  <si>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</si>
  <si>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</si>
  <si>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</si>
  <si>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</si>
  <si>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</si>
  <si>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</si>
  <si>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</si>
  <si>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</si>
  <si>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</si>
  <si>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</si>
  <si>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</si>
  <si>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</si>
  <si>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</si>
  <si>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</si>
  <si>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</si>
  <si>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</si>
  <si>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</si>
  <si>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</si>
  <si>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</si>
  <si>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</si>
  <si>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</si>
  <si>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</si>
  <si>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</si>
  <si>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</si>
  <si>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</si>
  <si>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</si>
  <si>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</si>
  <si>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</si>
  <si>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</si>
  <si>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</si>
  <si>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</si>
  <si>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</si>
  <si>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</si>
  <si>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</si>
  <si>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</si>
  <si>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</si>
  <si>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</si>
  <si>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</si>
  <si>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</si>
  <si>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</si>
  <si>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</si>
  <si>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</si>
  <si>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</si>
  <si>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</si>
  <si>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</si>
  <si>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</si>
  <si>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</si>
  <si>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</si>
  <si>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</si>
  <si>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</si>
  <si>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</si>
  <si>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</si>
  <si>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</si>
  <si>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</si>
  <si>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</si>
  <si>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</si>
  <si>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</si>
  <si>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</si>
  <si>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</si>
  <si>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</si>
  <si>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</si>
  <si>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</si>
  <si>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</si>
  <si>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</si>
  <si>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</si>
  <si>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</si>
  <si>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</si>
  <si>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</si>
  <si>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</si>
  <si>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</si>
  <si>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</si>
  <si>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</si>
  <si>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</si>
  <si>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</si>
  <si>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</si>
  <si>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</si>
  <si>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</si>
  <si>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</si>
  <si>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</si>
  <si>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</si>
  <si>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</si>
  <si>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</si>
  <si>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</si>
  <si>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</si>
  <si>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</si>
  <si>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</si>
  <si>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</si>
  <si>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</si>
  <si>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</si>
  <si>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</si>
  <si>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</si>
  <si>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</si>
  <si>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</si>
  <si>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</si>
  <si>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</si>
  <si>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</si>
  <si>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</si>
  <si>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</si>
  <si>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</si>
  <si>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</si>
  <si>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</si>
  <si>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</si>
  <si>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</si>
  <si>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</si>
  <si>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</si>
  <si>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</si>
  <si>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</si>
  <si>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</si>
  <si>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</si>
  <si>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</si>
  <si>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</si>
  <si>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</si>
  <si>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</si>
  <si>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</si>
  <si>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</si>
  <si>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</si>
  <si>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</si>
  <si>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</si>
  <si>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</si>
  <si>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</si>
  <si>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</si>
  <si>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</si>
  <si>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</si>
  <si>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</si>
  <si>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</si>
  <si>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</si>
  <si>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</si>
  <si>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</si>
  <si>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</si>
  <si>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</si>
  <si>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</si>
  <si>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</si>
  <si>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</si>
  <si>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</si>
  <si>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</si>
  <si>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</si>
  <si>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</si>
  <si>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</si>
  <si>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</si>
  <si>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</si>
  <si>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</si>
  <si>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</si>
  <si>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</si>
  <si>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</si>
  <si>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</si>
  <si>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</si>
  <si>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</si>
  <si>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</si>
  <si>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</si>
  <si>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</si>
  <si>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</si>
  <si>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</si>
  <si>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</si>
  <si>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</si>
  <si>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</si>
  <si>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</si>
  <si>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</si>
  <si>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</si>
  <si>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</si>
  <si>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</si>
  <si>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</si>
  <si>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</si>
  <si>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</si>
  <si>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</si>
  <si>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</si>
  <si>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</si>
  <si>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</si>
  <si>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</si>
  <si>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</si>
  <si>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</si>
  <si>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</si>
  <si>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</si>
  <si>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</si>
  <si>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</si>
  <si>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</si>
  <si>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</si>
  <si>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</si>
  <si>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</si>
  <si>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</si>
  <si>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</si>
  <si>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</si>
  <si>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</si>
  <si>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</si>
  <si>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</si>
  <si>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</si>
  <si>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</si>
  <si>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</si>
  <si>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</si>
  <si>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</si>
  <si>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</si>
  <si>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</si>
  <si>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</si>
  <si>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</si>
  <si>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</si>
  <si>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</si>
  <si>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</si>
  <si>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</si>
  <si>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</si>
  <si>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</si>
  <si>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</si>
  <si>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</si>
  <si>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</si>
  <si>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</si>
  <si>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</si>
  <si>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</si>
  <si>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</si>
  <si>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</si>
  <si>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</si>
  <si>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</si>
  <si>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</si>
  <si>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</si>
  <si>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</si>
  <si>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</si>
  <si>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</si>
  <si>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</si>
  <si>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</si>
  <si>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</si>
  <si>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</si>
  <si>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</si>
  <si>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</si>
  <si>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</si>
  <si>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</si>
  <si>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</si>
  <si>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</si>
  <si>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</si>
  <si>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</si>
  <si>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</si>
  <si>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</si>
  <si>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</si>
  <si>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</si>
  <si>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</si>
  <si>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</si>
  <si>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</si>
  <si>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</si>
  <si>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</si>
  <si>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</si>
  <si>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</si>
  <si>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</si>
  <si>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</si>
  <si>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</si>
  <si>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</si>
  <si>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</si>
  <si>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</si>
  <si>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</si>
  <si>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</si>
  <si>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</si>
  <si>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</si>
  <si>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</si>
  <si>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</si>
  <si>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</si>
  <si>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</si>
  <si>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</si>
  <si>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</si>
  <si>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</si>
  <si>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</si>
  <si>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</si>
  <si>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</si>
  <si>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</si>
  <si>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</si>
  <si>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</si>
  <si>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</si>
  <si>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</si>
  <si>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</si>
  <si>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</si>
  <si>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</si>
  <si>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</si>
  <si>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</si>
  <si>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</si>
  <si>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</si>
  <si>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</si>
  <si>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</si>
  <si>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</si>
  <si>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</si>
  <si>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</si>
  <si>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</si>
  <si>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</si>
  <si>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</si>
  <si>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</si>
  <si>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</si>
  <si>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</si>
  <si>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</si>
  <si>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</si>
  <si>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</si>
  <si>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</si>
  <si>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</si>
  <si>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</si>
  <si>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</si>
  <si>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</si>
  <si>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</si>
  <si>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</si>
  <si>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</si>
  <si>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</si>
  <si>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</si>
  <si>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</si>
  <si>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</si>
  <si>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</si>
  <si>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</si>
  <si>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</si>
  <si>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</si>
  <si>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</si>
  <si>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</si>
  <si>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</si>
  <si>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</si>
  <si>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</si>
  <si>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</si>
  <si>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</si>
  <si>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</si>
  <si>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</si>
  <si>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</si>
  <si>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</si>
  <si>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</si>
  <si>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</si>
  <si>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</si>
  <si>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</si>
  <si>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</si>
  <si>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</si>
  <si>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</si>
  <si>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</si>
  <si>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</si>
  <si>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</si>
  <si>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</si>
  <si>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</si>
  <si>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</si>
  <si>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</si>
  <si>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</si>
  <si>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</si>
  <si>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</si>
  <si>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</si>
  <si>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</si>
  <si>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</si>
  <si>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</si>
  <si>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</si>
  <si>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</si>
  <si>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</si>
  <si>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</si>
  <si>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</si>
  <si>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</si>
  <si>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</si>
  <si>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</si>
  <si>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</si>
  <si>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</si>
  <si>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</si>
  <si>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</si>
  <si>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</si>
  <si>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</si>
  <si>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</si>
  <si>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</si>
  <si>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</si>
  <si>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</si>
  <si>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</si>
  <si>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</si>
  <si>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</si>
  <si>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</si>
  <si>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</si>
  <si>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</si>
  <si>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</si>
  <si>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</si>
  <si>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</si>
  <si>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</si>
  <si>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</si>
  <si>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</si>
  <si>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</si>
  <si>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</si>
  <si>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</si>
  <si>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</si>
  <si>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</si>
  <si>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</si>
  <si>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</si>
  <si>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</si>
  <si>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</si>
  <si>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</si>
  <si>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</si>
  <si>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</si>
  <si>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</si>
  <si>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</si>
  <si>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</si>
  <si>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</si>
  <si>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</si>
  <si>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</si>
  <si>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</si>
  <si>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</si>
  <si>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</si>
  <si>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</si>
  <si>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</si>
  <si>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</si>
  <si>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</si>
  <si>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</si>
  <si>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</si>
  <si>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</si>
  <si>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</si>
  <si>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</si>
  <si>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</si>
  <si>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</si>
  <si>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</si>
  <si>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</si>
  <si>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</si>
  <si>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</si>
  <si>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</si>
  <si>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</si>
  <si>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</si>
  <si>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</si>
  <si>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</si>
  <si>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</si>
  <si>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</si>
  <si>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</si>
  <si>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</si>
  <si>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</si>
  <si>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</si>
  <si>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</si>
  <si>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</si>
  <si>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</si>
  <si>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</si>
  <si>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</si>
  <si>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</si>
  <si>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</si>
  <si>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</si>
  <si>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</si>
  <si>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</si>
  <si>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</si>
  <si>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</si>
  <si>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</si>
  <si>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</si>
  <si>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</si>
  <si>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</si>
  <si>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</si>
  <si>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</si>
  <si>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</si>
  <si>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</si>
  <si>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</si>
  <si>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</si>
  <si>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</si>
  <si>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</si>
  <si>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</si>
  <si>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</si>
  <si>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</si>
  <si>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</si>
  <si>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</si>
  <si>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</si>
  <si>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</si>
  <si>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</si>
  <si>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</si>
  <si>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</si>
  <si>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</si>
  <si>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</si>
  <si>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</si>
  <si>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</si>
  <si>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</si>
  <si>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</si>
  <si>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</si>
  <si>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</si>
  <si>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</si>
  <si>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</si>
  <si>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</si>
  <si>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</si>
  <si>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</si>
  <si>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</si>
  <si>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</si>
  <si>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</si>
  <si>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</si>
  <si>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</si>
  <si>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</si>
  <si>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</si>
  <si>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</si>
  <si>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</si>
  <si>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</si>
  <si>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</si>
  <si>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</si>
  <si>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</si>
  <si>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</si>
  <si>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</si>
  <si>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</si>
  <si>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</si>
  <si>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</si>
  <si>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</si>
  <si>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</si>
  <si>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</si>
  <si>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</si>
  <si>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</si>
  <si>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</si>
  <si>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</si>
  <si>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</si>
  <si>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</si>
  <si>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</si>
  <si>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</si>
  <si>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</si>
  <si>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</si>
  <si>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</si>
  <si>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</si>
  <si>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</si>
  <si>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</si>
  <si>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</si>
  <si>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</si>
  <si>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</si>
  <si>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</si>
  <si>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</si>
  <si>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</si>
  <si>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</si>
  <si>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</si>
  <si>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</si>
  <si>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</si>
  <si>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</si>
  <si>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</si>
  <si>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</si>
  <si>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</si>
  <si>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</si>
  <si>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</si>
  <si>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</si>
  <si>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</si>
  <si>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</si>
  <si>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</si>
  <si>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</si>
  <si>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</si>
  <si>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</si>
  <si>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</si>
  <si>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</si>
  <si>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</si>
  <si>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</si>
  <si>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</si>
  <si>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</si>
  <si>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</si>
  <si>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</si>
  <si>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</si>
  <si>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</si>
  <si>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</si>
  <si>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</si>
  <si>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</si>
  <si>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</si>
  <si>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</si>
  <si>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</si>
  <si>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</si>
  <si>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</si>
  <si>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</si>
  <si>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</si>
  <si>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</si>
  <si>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</si>
  <si>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</si>
  <si>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</si>
  <si>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</si>
  <si>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</si>
  <si>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</si>
  <si>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</si>
  <si>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</si>
  <si>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</si>
  <si>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</si>
  <si>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</si>
  <si>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</si>
  <si>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</si>
  <si>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</si>
  <si>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</si>
  <si>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</si>
  <si>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</si>
  <si>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</si>
  <si>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</si>
  <si>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</si>
  <si>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</si>
  <si>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</si>
  <si>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</si>
  <si>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</si>
  <si>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</si>
  <si>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</si>
  <si>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</si>
  <si>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</si>
  <si>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</si>
  <si>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</si>
  <si>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</si>
  <si>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</si>
  <si>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</si>
  <si>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</si>
  <si>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</si>
  <si>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</si>
  <si>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</si>
  <si>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</si>
  <si>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</si>
  <si>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</si>
  <si>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</si>
  <si>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</si>
  <si>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</si>
  <si>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</si>
  <si>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</si>
  <si>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</si>
  <si>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</si>
  <si>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</si>
  <si>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</si>
  <si>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</si>
  <si>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</si>
  <si>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</si>
  <si>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</si>
  <si>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</si>
  <si>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</si>
  <si>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</si>
  <si>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</si>
  <si>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</si>
  <si>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</si>
  <si>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</si>
  <si>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</si>
  <si>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</si>
  <si>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</si>
  <si>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</si>
  <si>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</si>
  <si>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</si>
  <si>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</si>
  <si>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</si>
  <si>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</si>
  <si>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</si>
  <si>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</si>
  <si>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</si>
  <si>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</si>
  <si>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</si>
  <si>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</si>
  <si>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</si>
  <si>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</si>
  <si>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</si>
  <si>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</si>
  <si>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</si>
  <si>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</si>
  <si>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</si>
  <si>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</si>
  <si>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</si>
  <si>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</si>
  <si>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</si>
  <si>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</si>
  <si>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</si>
  <si>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</si>
  <si>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</si>
  <si>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</si>
  <si>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</si>
  <si>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</si>
  <si>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</si>
  <si>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</si>
  <si>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</si>
  <si>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</si>
  <si>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</si>
  <si>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</si>
  <si>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</si>
  <si>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</si>
  <si>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</si>
  <si>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</si>
  <si>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</si>
  <si>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</si>
  <si>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</si>
  <si>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</si>
  <si>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</si>
  <si>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</si>
  <si>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</si>
  <si>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</si>
  <si>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</si>
  <si>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</si>
  <si>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</si>
  <si>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</si>
  <si>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</si>
  <si>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</si>
  <si>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</si>
  <si>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</si>
  <si>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</si>
  <si>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</si>
  <si>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</si>
  <si>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</si>
  <si>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</si>
  <si>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</si>
  <si>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</si>
  <si>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</si>
  <si>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</si>
  <si>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</si>
  <si>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</si>
  <si>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</si>
  <si>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</si>
  <si>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</si>
  <si>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</si>
  <si>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</si>
  <si>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</si>
  <si>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</si>
  <si>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</si>
  <si>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</si>
  <si>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</si>
  <si>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</si>
  <si>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</si>
  <si>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</si>
  <si>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</si>
  <si>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</si>
  <si>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</si>
  <si>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</si>
  <si>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</si>
  <si>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</si>
  <si>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</si>
  <si>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</si>
  <si>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</si>
  <si>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</si>
  <si>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</si>
  <si>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</si>
  <si>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</si>
  <si>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</si>
  <si>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</si>
  <si>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</si>
  <si>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</si>
  <si>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</si>
  <si>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</si>
  <si>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</si>
  <si>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</si>
  <si>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</si>
  <si>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</si>
  <si>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</si>
  <si>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</si>
  <si>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</si>
  <si>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</si>
  <si>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</si>
  <si>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</si>
  <si>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</si>
  <si>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</si>
  <si>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</si>
  <si>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</si>
  <si>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</si>
  <si>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</si>
  <si>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</si>
  <si>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</si>
  <si>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</si>
  <si>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</si>
  <si>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</si>
  <si>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</si>
  <si>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</si>
  <si>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</si>
  <si>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</si>
  <si>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</si>
  <si>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</si>
  <si>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</si>
  <si>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</si>
  <si>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</si>
  <si>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</si>
  <si>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</si>
  <si>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</si>
  <si>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</si>
  <si>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</si>
  <si>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</si>
  <si>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</si>
  <si>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</si>
  <si>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</si>
  <si>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</si>
  <si>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</si>
  <si>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</si>
  <si>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</si>
  <si>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</si>
  <si>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</si>
  <si>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</si>
  <si>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</si>
  <si>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</si>
  <si>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</si>
  <si>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</si>
  <si>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</si>
  <si>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</si>
  <si>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</si>
  <si>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</si>
  <si>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</si>
  <si>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</si>
  <si>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</si>
  <si>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</si>
  <si>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</si>
  <si>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</si>
  <si>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</si>
  <si>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</si>
  <si>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</si>
  <si>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</si>
  <si>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</si>
  <si>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</si>
  <si>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</si>
  <si>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</si>
  <si>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</si>
  <si>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</si>
  <si>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</si>
  <si>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</si>
  <si>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</si>
  <si>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</si>
  <si>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</si>
  <si>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</si>
  <si>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</si>
  <si>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</si>
  <si>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</si>
  <si>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</si>
  <si>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</si>
  <si>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</si>
  <si>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</si>
  <si>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</si>
  <si>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</si>
  <si>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</si>
  <si>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</si>
  <si>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</si>
  <si>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</si>
  <si>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</si>
  <si>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</si>
  <si>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</si>
  <si>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</si>
  <si>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</si>
  <si>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</si>
  <si>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</si>
  <si>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</si>
  <si>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</si>
  <si>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</si>
  <si>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</si>
  <si>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</si>
  <si>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</si>
  <si>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</si>
  <si>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</si>
  <si>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</si>
  <si>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</si>
  <si>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</si>
  <si>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</si>
  <si>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</si>
  <si>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</si>
  <si>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</si>
  <si>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</si>
  <si>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</si>
  <si>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</si>
  <si>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</si>
  <si>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</si>
  <si>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</si>
  <si>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</si>
  <si>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</si>
  <si>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</si>
  <si>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</si>
  <si>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</si>
  <si>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</si>
  <si>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</si>
  <si>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</si>
  <si>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</si>
  <si>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</si>
  <si>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</si>
  <si>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</si>
  <si>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</si>
  <si>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</si>
  <si>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</si>
  <si>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</si>
  <si>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</si>
  <si>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</si>
  <si>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</si>
  <si>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</si>
  <si>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</si>
  <si>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</si>
  <si>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</si>
  <si>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</si>
  <si>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</si>
  <si>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</si>
  <si>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</si>
  <si>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</si>
  <si>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</si>
  <si>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</si>
  <si>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</si>
  <si>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</si>
  <si>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</si>
  <si>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</si>
  <si>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</si>
  <si>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</si>
  <si>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</si>
  <si>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</si>
  <si>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</si>
  <si>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</si>
  <si>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</si>
  <si>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</si>
  <si>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</si>
  <si>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</si>
  <si>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</si>
  <si>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</si>
  <si>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</si>
  <si>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</si>
  <si>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</si>
  <si>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</si>
  <si>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</si>
  <si>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</si>
  <si>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</si>
  <si>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</si>
  <si>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</si>
  <si>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</si>
  <si>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</si>
  <si>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</si>
  <si>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</si>
  <si>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</si>
  <si>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</si>
  <si>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</si>
  <si>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</si>
  <si>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</si>
  <si>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</si>
  <si>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</si>
  <si>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</si>
  <si>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</si>
  <si>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</si>
  <si>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</si>
  <si>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</si>
  <si>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</si>
  <si>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</si>
  <si>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</si>
  <si>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</si>
  <si>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</si>
  <si>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</si>
  <si>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</si>
  <si>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</si>
  <si>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</si>
  <si>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</si>
  <si>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</si>
  <si>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</si>
  <si>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</si>
  <si>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</si>
  <si>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</si>
  <si>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</si>
  <si>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</si>
  <si>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</si>
  <si>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</si>
  <si>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</si>
  <si>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</si>
  <si>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</si>
  <si>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</si>
  <si>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</si>
  <si>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</si>
  <si>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</si>
  <si>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</si>
  <si>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</si>
  <si>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</si>
  <si>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</si>
  <si>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</si>
  <si>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</si>
  <si>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</si>
  <si>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</si>
  <si>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</si>
  <si>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</si>
  <si>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</si>
  <si>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</si>
  <si>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</si>
  <si>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</si>
  <si>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</si>
  <si>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</si>
  <si>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</si>
  <si>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</si>
  <si>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</si>
  <si>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</si>
  <si>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</si>
  <si>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</si>
  <si>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</si>
  <si>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</si>
  <si>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</si>
  <si>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</si>
  <si>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</si>
  <si>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</si>
  <si>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</si>
  <si>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</si>
  <si>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</si>
  <si>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</si>
  <si>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</si>
  <si>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</si>
  <si>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</si>
  <si>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</si>
  <si>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</si>
  <si>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</si>
  <si>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</si>
  <si>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</si>
  <si>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</si>
  <si>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</si>
  <si>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</si>
  <si>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</si>
  <si>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</si>
  <si>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</si>
  <si>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</si>
  <si>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</si>
  <si>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</si>
  <si>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</si>
  <si>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</si>
  <si>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</si>
  <si>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</si>
  <si>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</si>
  <si>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</si>
  <si>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</si>
  <si>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</si>
  <si>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</si>
  <si>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</si>
  <si>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</si>
  <si>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</si>
  <si>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</si>
  <si>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</si>
  <si>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</si>
  <si>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</si>
  <si>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</si>
  <si>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</si>
  <si>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</si>
  <si>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</si>
  <si>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</si>
  <si>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</si>
  <si>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</si>
  <si>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</si>
  <si>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</si>
  <si>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</si>
  <si>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</si>
  <si>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</si>
  <si>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</si>
  <si>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</si>
  <si>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</si>
  <si>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</si>
  <si>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</si>
  <si>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</si>
  <si>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</si>
  <si>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</si>
  <si>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</si>
  <si>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</si>
  <si>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</si>
  <si>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</si>
  <si>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</si>
  <si>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</si>
  <si>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</si>
  <si>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</si>
  <si>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</si>
  <si>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</si>
  <si>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</si>
  <si>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</si>
  <si>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</si>
  <si>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</si>
  <si>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</si>
  <si>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</si>
  <si>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</si>
  <si>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</si>
  <si>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</si>
  <si>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</si>
  <si>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</si>
  <si>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</si>
  <si>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</si>
  <si>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</si>
  <si>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</si>
  <si>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</si>
  <si>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</si>
  <si>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</si>
  <si>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</si>
  <si>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</si>
  <si>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</si>
  <si>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</si>
  <si>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</si>
  <si>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</si>
  <si>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</si>
  <si>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</si>
  <si>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</si>
  <si>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</si>
  <si>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</si>
  <si>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</si>
  <si>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</si>
  <si>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</si>
  <si>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</si>
  <si>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</si>
  <si>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</si>
  <si>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</si>
  <si>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</si>
  <si>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</si>
  <si>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</si>
  <si>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</si>
  <si>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</si>
  <si>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</si>
  <si>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</si>
  <si>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</si>
  <si>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</si>
  <si>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</si>
  <si>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</si>
  <si>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</si>
  <si>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</si>
  <si>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</si>
  <si>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</si>
  <si>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</si>
  <si>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</si>
  <si>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</si>
  <si>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</si>
  <si>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</si>
  <si>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</si>
  <si>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</si>
  <si>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</si>
  <si>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</si>
  <si>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</si>
  <si>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</si>
  <si>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</si>
  <si>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</si>
  <si>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</si>
  <si>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</si>
  <si>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</si>
  <si>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</si>
  <si>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</si>
  <si>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</si>
  <si>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</si>
  <si>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</si>
  <si>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</si>
  <si>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</si>
  <si>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</si>
  <si>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</si>
  <si>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</si>
  <si>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</si>
  <si>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</si>
  <si>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</si>
  <si>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</si>
  <si>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</si>
  <si>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</si>
  <si>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</si>
  <si>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</si>
  <si>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</si>
  <si>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</si>
  <si>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</si>
  <si>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</si>
  <si>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</si>
  <si>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</si>
  <si>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</si>
  <si>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</si>
  <si>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</si>
  <si>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</si>
  <si>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</si>
  <si>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</si>
  <si>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</si>
  <si>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</si>
  <si>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</si>
  <si>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</si>
  <si>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</si>
  <si>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</si>
  <si>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</si>
  <si>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</si>
  <si>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</si>
  <si>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</si>
  <si>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</si>
  <si>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</si>
  <si>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</si>
  <si>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</si>
  <si>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</si>
  <si>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</si>
  <si>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</si>
  <si>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</si>
  <si>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</si>
  <si>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</si>
  <si>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</si>
  <si>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</si>
  <si>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</si>
  <si>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</si>
  <si>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</si>
  <si>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</si>
  <si>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</si>
  <si>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</si>
  <si>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</si>
  <si>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</si>
  <si>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</si>
  <si>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</si>
  <si>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</si>
  <si>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</si>
  <si>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</si>
  <si>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</si>
  <si>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</si>
  <si>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</si>
  <si>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</si>
  <si>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</si>
  <si>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</si>
  <si>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</si>
  <si>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</si>
  <si>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</si>
  <si>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</si>
  <si>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</si>
  <si>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</si>
  <si>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</si>
  <si>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</si>
  <si>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</si>
  <si>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</si>
  <si>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</si>
  <si>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</si>
  <si>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</si>
  <si>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</si>
  <si>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</si>
  <si>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</si>
  <si>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</si>
  <si>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</si>
  <si>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</si>
  <si>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</si>
  <si>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</si>
  <si>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</si>
  <si>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</si>
  <si>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</si>
  <si>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</si>
  <si>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</si>
  <si>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</si>
  <si>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</si>
  <si>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</si>
  <si>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</si>
  <si>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</si>
  <si>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</si>
  <si>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</si>
  <si>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</si>
  <si>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</si>
  <si>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</si>
  <si>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</si>
  <si>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</si>
  <si>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</si>
  <si>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</si>
  <si>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</si>
  <si>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</si>
  <si>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</si>
  <si>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</si>
  <si>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</si>
  <si>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</si>
  <si>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</si>
  <si>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</si>
  <si>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</si>
  <si>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</si>
  <si>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</si>
  <si>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</si>
  <si>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</si>
  <si>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</si>
  <si>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</si>
  <si>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</si>
  <si>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</si>
  <si>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</si>
  <si>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</si>
  <si>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</si>
  <si>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</si>
  <si>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</si>
  <si>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</si>
  <si>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</si>
  <si>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</si>
  <si>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</si>
  <si>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</si>
  <si>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</si>
  <si>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</si>
  <si>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</si>
  <si>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</si>
  <si>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</si>
  <si>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</si>
  <si>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</si>
  <si>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</si>
  <si>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</si>
  <si>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</si>
  <si>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</si>
  <si>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</si>
  <si>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</si>
  <si>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</si>
  <si>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</si>
  <si>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</si>
  <si>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</si>
  <si>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</si>
  <si>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</si>
  <si>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</si>
  <si>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</si>
  <si>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</si>
  <si>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</si>
  <si>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</si>
  <si>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</si>
  <si>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</si>
  <si>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</si>
  <si>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</si>
  <si>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</si>
  <si>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</si>
  <si>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</si>
  <si>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</si>
  <si>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</si>
  <si>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</si>
  <si>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</si>
  <si>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</si>
  <si>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</si>
  <si>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</si>
  <si>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</si>
  <si>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</si>
  <si>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</si>
  <si>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</si>
  <si>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</si>
  <si>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</si>
  <si>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</si>
  <si>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</si>
  <si>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</si>
  <si>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</si>
  <si>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</si>
  <si>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</si>
  <si>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</si>
  <si>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</si>
  <si>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</si>
  <si>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</si>
  <si>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</si>
  <si>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</si>
  <si>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</si>
  <si>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</si>
  <si>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</si>
  <si>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</si>
  <si>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</si>
  <si>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</si>
  <si>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</si>
  <si>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</si>
  <si>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</si>
  <si>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</si>
  <si>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</si>
  <si>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</si>
  <si>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</si>
  <si>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</si>
  <si>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</si>
  <si>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</si>
  <si>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</si>
  <si>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</si>
  <si>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</si>
  <si>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</si>
  <si>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</si>
  <si>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</si>
  <si>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</si>
  <si>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</si>
  <si>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</si>
  <si>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</si>
  <si>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</si>
  <si>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</si>
  <si>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</si>
  <si>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</si>
  <si>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</si>
  <si>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</si>
  <si>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</si>
  <si>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</si>
  <si>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</si>
  <si>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</si>
  <si>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</si>
  <si>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</si>
  <si>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</si>
  <si>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</si>
  <si>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</si>
  <si>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</si>
  <si>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</si>
  <si>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</si>
  <si>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</si>
  <si>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</si>
  <si>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</si>
  <si>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</si>
  <si>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</si>
  <si>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</si>
  <si>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</si>
  <si>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</si>
  <si>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</si>
  <si>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</si>
  <si>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</si>
  <si>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</si>
  <si>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</si>
  <si>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</si>
  <si>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</si>
  <si>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</si>
  <si>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</si>
  <si>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</si>
  <si>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</si>
  <si>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</si>
  <si>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</si>
  <si>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</si>
  <si>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</si>
  <si>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</si>
  <si>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</si>
  <si>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</si>
  <si>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</si>
  <si>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</si>
  <si>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</si>
  <si>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</si>
  <si>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</si>
  <si>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</si>
  <si>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</si>
  <si>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</si>
  <si>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</si>
  <si>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</si>
  <si>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</si>
  <si>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</si>
  <si>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</si>
  <si>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</si>
  <si>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</si>
  <si>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</si>
  <si>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</si>
  <si>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</si>
  <si>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</si>
  <si>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</si>
  <si>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</si>
  <si>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</si>
  <si>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</si>
  <si>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</si>
  <si>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</si>
  <si>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</si>
  <si>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</si>
  <si>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</si>
  <si>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</si>
  <si>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</si>
  <si>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</si>
  <si>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</si>
  <si>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</si>
  <si>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</si>
  <si>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</si>
  <si>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</si>
  <si>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</si>
  <si>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</si>
  <si>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</si>
  <si>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</si>
  <si>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</si>
  <si>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</si>
  <si>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</si>
  <si>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</si>
  <si>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</si>
  <si>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</si>
  <si>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</si>
  <si>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</si>
  <si>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</si>
  <si>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</si>
  <si>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</si>
  <si>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</si>
  <si>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</si>
  <si>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</si>
  <si>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</si>
  <si>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</si>
  <si>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</si>
  <si>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</si>
  <si>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</si>
  <si>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</si>
  <si>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</si>
  <si>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</si>
  <si>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</si>
  <si>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</si>
  <si>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</si>
  <si>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</si>
  <si>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</si>
  <si>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</si>
  <si>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</si>
  <si>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</si>
  <si>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</si>
  <si>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</si>
  <si>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</si>
  <si>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</si>
  <si>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</si>
  <si>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</si>
  <si>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</si>
  <si>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</si>
  <si>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</si>
  <si>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</si>
  <si>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</si>
  <si>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</si>
  <si>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</si>
  <si>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</si>
  <si>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</si>
  <si>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</si>
  <si>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</si>
  <si>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</si>
  <si>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</si>
  <si>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</si>
  <si>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</si>
  <si>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</si>
  <si>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</si>
  <si>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</si>
  <si>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</si>
  <si>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</si>
  <si>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</si>
  <si>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</si>
  <si>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</si>
  <si>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</si>
  <si>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</si>
  <si>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</si>
  <si>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</si>
  <si>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</si>
  <si>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</si>
  <si>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</si>
  <si>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</si>
  <si>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</si>
  <si>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</si>
  <si>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</si>
  <si>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</si>
  <si>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</si>
  <si>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</si>
  <si>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</si>
  <si>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</si>
  <si>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</si>
  <si>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</si>
  <si>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</si>
  <si>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</si>
  <si>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</si>
  <si>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</si>
  <si>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</si>
  <si>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</si>
  <si>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</si>
  <si>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</si>
  <si>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</si>
  <si>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</si>
  <si>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</si>
  <si>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</si>
  <si>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</si>
  <si>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</si>
  <si>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</si>
  <si>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</si>
  <si>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</si>
  <si>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</si>
  <si>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</si>
  <si>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</si>
  <si>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</si>
  <si>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</si>
  <si>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</si>
  <si>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</si>
  <si>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</si>
  <si>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</si>
  <si>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</si>
  <si>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</si>
  <si>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</si>
  <si>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</si>
  <si>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</si>
  <si>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</si>
  <si>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</si>
  <si>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</si>
  <si>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</si>
  <si>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</si>
  <si>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</si>
  <si>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</si>
  <si>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</si>
  <si>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</si>
  <si>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</si>
  <si>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</si>
  <si>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</si>
  <si>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</si>
  <si>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</si>
  <si>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</si>
  <si>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</si>
  <si>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</si>
  <si>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</si>
  <si>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</si>
  <si>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</si>
  <si>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</si>
  <si>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</si>
  <si>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</si>
  <si>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</si>
  <si>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</si>
  <si>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</si>
  <si>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</si>
  <si>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</si>
  <si>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</si>
  <si>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</si>
  <si>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</si>
  <si>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</si>
  <si>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</si>
  <si>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</si>
  <si>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</si>
  <si>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</si>
  <si>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</si>
  <si>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</si>
  <si>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</si>
  <si>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</si>
  <si>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</si>
  <si>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</si>
  <si>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</si>
  <si>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</si>
  <si>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</si>
  <si>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</si>
  <si>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</si>
  <si>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</si>
  <si>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</si>
  <si>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</si>
  <si>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</si>
  <si>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</si>
  <si>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</si>
  <si>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</si>
  <si>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</si>
  <si>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</si>
  <si>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</si>
  <si>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</si>
  <si>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</si>
  <si>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</si>
  <si>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</si>
  <si>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</si>
  <si>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</si>
  <si>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</si>
  <si>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</si>
  <si>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</si>
  <si>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</si>
  <si>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</si>
  <si>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</si>
  <si>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</si>
  <si>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</si>
  <si>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</si>
  <si>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</si>
  <si>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</si>
  <si>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</si>
  <si>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</si>
  <si>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</si>
  <si>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</si>
  <si>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</si>
  <si>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</si>
  <si>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</si>
  <si>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</si>
  <si>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</si>
  <si>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</si>
  <si>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</si>
  <si>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</si>
  <si>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</si>
  <si>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</si>
  <si>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</si>
  <si>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</si>
  <si>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</si>
  <si>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</si>
  <si>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</si>
  <si>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</si>
  <si>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</si>
  <si>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</si>
  <si>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</si>
  <si>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</si>
  <si>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</si>
  <si>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</si>
  <si>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</si>
  <si>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</si>
  <si>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</si>
  <si>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</si>
  <si>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</si>
  <si>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</si>
  <si>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</si>
  <si>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</si>
  <si>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</si>
  <si>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</si>
  <si>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</si>
  <si>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</si>
  <si>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</si>
  <si>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</si>
  <si>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</si>
  <si>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</si>
  <si>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</si>
  <si>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</si>
  <si>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</si>
  <si>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</si>
  <si>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</si>
  <si>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</si>
  <si>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</si>
  <si>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</si>
  <si>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</si>
  <si>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</si>
  <si>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</si>
  <si>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</si>
  <si>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</si>
  <si>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</si>
  <si>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</si>
  <si>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</si>
  <si>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</si>
  <si>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</si>
  <si>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</si>
  <si>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</si>
  <si>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</si>
  <si>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</si>
  <si>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</si>
  <si>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</si>
  <si>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</si>
  <si>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</si>
  <si>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</si>
  <si>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</si>
  <si>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</si>
  <si>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</si>
  <si>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</si>
  <si>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</si>
  <si>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</si>
  <si>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</si>
  <si>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</si>
  <si>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</si>
  <si>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</si>
  <si>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</si>
  <si>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</si>
  <si>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</si>
  <si>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</si>
  <si>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</si>
  <si>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</si>
  <si>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</si>
  <si>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</si>
  <si>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</si>
  <si>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</si>
  <si>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</si>
  <si>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</si>
  <si>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</si>
  <si>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</si>
  <si>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</si>
  <si>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</si>
  <si>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</si>
  <si>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</si>
  <si>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</si>
  <si>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</si>
  <si>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</si>
  <si>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</si>
  <si>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</si>
  <si>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</si>
  <si>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</si>
  <si>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</si>
  <si>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</si>
  <si>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</si>
  <si>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</si>
  <si>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</si>
  <si>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</si>
  <si>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</si>
  <si>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</si>
  <si>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</si>
  <si>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</si>
  <si>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</si>
  <si>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</si>
  <si>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</si>
  <si>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</si>
  <si>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</si>
  <si>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</si>
  <si>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</si>
  <si>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</si>
  <si>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</si>
  <si>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</si>
  <si>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</si>
  <si>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</si>
  <si>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</si>
  <si>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</si>
  <si>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</si>
  <si>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</si>
  <si>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</si>
  <si>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</si>
  <si>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</si>
  <si>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</si>
  <si>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</si>
  <si>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</si>
  <si>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</si>
  <si>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</si>
  <si>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</si>
  <si>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</si>
  <si>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</si>
  <si>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</si>
  <si>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</si>
  <si>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</si>
  <si>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</si>
  <si>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</si>
  <si>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</si>
  <si>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</si>
  <si>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</si>
  <si>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</si>
  <si>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</si>
  <si>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</si>
  <si>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</si>
  <si>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</si>
  <si>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</si>
  <si>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</si>
  <si>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</si>
  <si>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</si>
  <si>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</si>
  <si>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</si>
  <si>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</si>
  <si>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</si>
  <si>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</si>
  <si>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</si>
  <si>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</si>
  <si>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</si>
  <si>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</si>
  <si>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</si>
  <si>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</si>
  <si>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</si>
  <si>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</si>
  <si>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</si>
  <si>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</si>
  <si>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</si>
  <si>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</si>
  <si>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</si>
  <si>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</si>
  <si>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</si>
  <si>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</si>
  <si>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</si>
  <si>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</si>
  <si>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</si>
  <si>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</si>
  <si>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</si>
  <si>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</si>
  <si>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</si>
  <si>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</si>
  <si>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</si>
  <si>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</si>
  <si>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</si>
  <si>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</si>
  <si>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</si>
  <si>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</si>
  <si>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</si>
  <si>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</si>
  <si>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</si>
  <si>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</si>
  <si>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</si>
  <si>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</si>
  <si>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</si>
  <si>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</si>
  <si>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</si>
  <si>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</si>
  <si>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</si>
  <si>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</si>
  <si>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</si>
  <si>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</si>
  <si>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</si>
  <si>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</si>
  <si>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</si>
  <si>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</si>
  <si>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</si>
  <si>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</si>
  <si>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</si>
  <si>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</si>
  <si>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</si>
  <si>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</si>
  <si>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</si>
  <si>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</si>
  <si>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</si>
  <si>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</si>
  <si>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</si>
  <si>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</si>
  <si>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</si>
  <si>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</si>
  <si>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</si>
  <si>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</si>
  <si>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</si>
  <si>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</si>
  <si>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</si>
  <si>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</si>
  <si>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</si>
  <si>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</si>
  <si>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</si>
  <si>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</si>
  <si>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</si>
  <si>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</si>
  <si>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</si>
  <si>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</si>
  <si>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</si>
  <si>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</si>
  <si>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</si>
  <si>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</si>
  <si>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</si>
  <si>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</si>
  <si>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</si>
  <si>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</si>
  <si>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</si>
  <si>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</si>
  <si>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</si>
  <si>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</si>
  <si>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</si>
  <si>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</si>
  <si>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</si>
  <si>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</si>
  <si>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</si>
  <si>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</si>
  <si>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</si>
  <si>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</si>
  <si>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</si>
  <si>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</si>
  <si>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</si>
  <si>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</si>
  <si>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</si>
  <si>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</si>
  <si>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</si>
  <si>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</si>
  <si>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</si>
  <si>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</si>
  <si>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</si>
  <si>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</si>
  <si>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</si>
  <si>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</si>
  <si>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</si>
  <si>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</si>
  <si>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</si>
  <si>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</si>
  <si>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</si>
  <si>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</si>
  <si>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</si>
  <si>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</si>
  <si>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</si>
  <si>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</si>
  <si>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</si>
  <si>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</si>
  <si>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</si>
  <si>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</si>
  <si>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</si>
  <si>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</si>
  <si>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</si>
  <si>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</si>
  <si>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</si>
  <si>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</si>
  <si>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</si>
  <si>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</si>
  <si>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</si>
  <si>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</si>
  <si>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</si>
  <si>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</si>
  <si>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</si>
  <si>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</si>
  <si>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</si>
  <si>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</si>
  <si>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</si>
  <si>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</si>
  <si>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</si>
  <si>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</si>
  <si>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</si>
  <si>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</si>
  <si>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</si>
  <si>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</si>
  <si>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</si>
  <si>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</si>
  <si>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</si>
  <si>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</si>
  <si>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</si>
  <si>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</si>
  <si>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</si>
  <si>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</si>
  <si>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</si>
  <si>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</si>
  <si>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</si>
  <si>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</si>
  <si>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</si>
  <si>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</si>
  <si>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</si>
  <si>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</si>
  <si>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</si>
  <si>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</si>
  <si>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</si>
  <si>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</si>
  <si>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</si>
  <si>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</si>
  <si>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</si>
  <si>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</si>
  <si>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</si>
  <si>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</si>
  <si>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</si>
  <si>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</si>
  <si>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</si>
  <si>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</si>
  <si>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</si>
  <si>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</si>
  <si>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</si>
  <si>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</si>
  <si>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</si>
  <si>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</si>
  <si>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</si>
  <si>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</si>
  <si>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</si>
  <si>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</si>
  <si>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</si>
  <si>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</si>
  <si>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</si>
  <si>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</si>
  <si>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</si>
  <si>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</si>
  <si>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</si>
  <si>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</si>
  <si>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</si>
  <si>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</si>
  <si>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</si>
  <si>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</si>
  <si>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</si>
  <si>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</si>
  <si>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</si>
  <si>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</si>
  <si>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</si>
  <si>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</si>
  <si>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</si>
  <si>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</si>
  <si>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</si>
  <si>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</si>
  <si>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</si>
  <si>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</si>
  <si>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</si>
  <si>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</si>
  <si>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</si>
  <si>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</si>
  <si>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</si>
  <si>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</si>
  <si>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</si>
  <si>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</si>
  <si>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</si>
  <si>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</si>
  <si>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</si>
  <si>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</si>
  <si>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</si>
  <si>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</si>
  <si>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</si>
  <si>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</si>
  <si>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</si>
  <si>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</si>
  <si>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</si>
  <si>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</si>
  <si>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</si>
  <si>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</si>
  <si>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</si>
  <si>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</si>
  <si>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</si>
  <si>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</si>
  <si>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</si>
  <si>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</si>
  <si>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</si>
  <si>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</si>
  <si>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</si>
  <si>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</si>
  <si>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</si>
  <si>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</si>
  <si>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</si>
  <si>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</si>
  <si>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</si>
  <si>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</si>
  <si>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</si>
  <si>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</si>
  <si>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</si>
  <si>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</si>
  <si>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</si>
  <si>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</si>
  <si>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</si>
  <si>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</si>
  <si>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</si>
  <si>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</si>
  <si>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</si>
  <si>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</si>
  <si>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</si>
  <si>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</si>
  <si>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</si>
  <si>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</si>
  <si>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</si>
  <si>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</si>
  <si>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</si>
  <si>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</si>
  <si>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</si>
  <si>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</si>
  <si>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</si>
  <si>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</si>
  <si>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</si>
  <si>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</si>
  <si>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</si>
  <si>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</si>
  <si>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</si>
  <si>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</si>
  <si>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</si>
  <si>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</si>
  <si>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</si>
  <si>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</si>
  <si>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</si>
  <si>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</si>
  <si>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</si>
  <si>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</si>
  <si>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</si>
  <si>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</si>
  <si>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</si>
  <si>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</si>
  <si>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</si>
  <si>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</si>
  <si>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</si>
  <si>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</si>
  <si>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</si>
  <si>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</si>
  <si>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</si>
  <si>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</si>
  <si>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</si>
  <si>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</si>
  <si>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</si>
  <si>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</si>
  <si>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</si>
  <si>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</si>
  <si>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</si>
  <si>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</si>
  <si>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</si>
  <si>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</si>
  <si>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</si>
  <si>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</si>
  <si>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</si>
  <si>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</si>
  <si>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</si>
  <si>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</si>
  <si>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</si>
  <si>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</si>
  <si>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</si>
  <si>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</si>
  <si>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</si>
  <si>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</si>
  <si>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</si>
  <si>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</si>
  <si>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</si>
  <si>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</si>
  <si>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</si>
  <si>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</si>
  <si>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</si>
  <si>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</si>
  <si>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</si>
  <si>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</si>
  <si>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</si>
  <si>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</si>
  <si>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</si>
  <si>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</si>
  <si>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</si>
  <si>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</si>
  <si>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</si>
  <si>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</si>
  <si>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</si>
  <si>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</si>
  <si>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</si>
  <si>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</si>
  <si>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</si>
  <si>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</si>
  <si>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</si>
  <si>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</si>
  <si>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</si>
  <si>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</si>
  <si>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</si>
  <si>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</si>
  <si>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</si>
  <si>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</si>
  <si>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</si>
  <si>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</si>
  <si>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</si>
  <si>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</si>
  <si>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</si>
  <si>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</si>
  <si>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</si>
  <si>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</si>
  <si>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</si>
  <si>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</si>
  <si>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</si>
  <si>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</si>
  <si>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</si>
  <si>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</si>
  <si>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</si>
  <si>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</si>
  <si>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</si>
  <si>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</si>
  <si>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</si>
  <si>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</si>
  <si>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</si>
  <si>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</si>
  <si>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</si>
  <si>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</si>
  <si>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</si>
  <si>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</si>
  <si>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</si>
  <si>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</si>
  <si>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</si>
  <si>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</si>
  <si>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</si>
  <si>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</si>
  <si>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</si>
  <si>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</si>
  <si>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</si>
  <si>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</si>
  <si>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</si>
  <si>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</si>
  <si>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</si>
  <si>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</si>
  <si>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</si>
  <si>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</si>
  <si>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</si>
  <si>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</si>
  <si>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</si>
  <si>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</si>
  <si>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</si>
  <si>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</si>
  <si>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</si>
  <si>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</si>
  <si>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</si>
  <si>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</si>
  <si>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</si>
  <si>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</si>
  <si>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</si>
  <si>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</si>
  <si>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</si>
  <si>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</si>
  <si>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</si>
  <si>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</si>
  <si>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</si>
  <si>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</si>
  <si>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</si>
  <si>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</si>
  <si>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</si>
  <si>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</si>
  <si>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</si>
  <si>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</si>
  <si>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</si>
  <si>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</si>
  <si>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</si>
  <si>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</si>
  <si>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</si>
  <si>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</si>
  <si>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</si>
  <si>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</si>
  <si>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</si>
  <si>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</si>
  <si>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</si>
  <si>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</si>
  <si>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</si>
  <si>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</si>
  <si>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</si>
  <si>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</si>
  <si>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</si>
  <si>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</si>
  <si>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</si>
  <si>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</si>
  <si>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</si>
  <si>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</si>
  <si>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</si>
  <si>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</si>
  <si>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</si>
  <si>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</si>
  <si>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</si>
  <si>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</si>
  <si>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</si>
  <si>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</si>
  <si>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</si>
  <si>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</si>
  <si>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</si>
  <si>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</si>
  <si>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</si>
  <si>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</si>
  <si>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</si>
  <si>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</si>
  <si>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</si>
  <si>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</si>
  <si>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</si>
  <si>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</si>
  <si>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</si>
  <si>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</si>
  <si>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</si>
  <si>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</si>
  <si>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</si>
  <si>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</si>
  <si>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</si>
  <si>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</si>
  <si>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</si>
  <si>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</si>
  <si>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</si>
  <si>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</si>
  <si>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</si>
  <si>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</si>
  <si>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</si>
  <si>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</si>
  <si>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</si>
  <si>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</si>
  <si>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</si>
  <si>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</si>
  <si>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</si>
  <si>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</si>
  <si>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</si>
  <si>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</si>
  <si>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</si>
  <si>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</si>
  <si>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</si>
  <si>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</si>
  <si>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</si>
  <si>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</si>
  <si>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</si>
  <si>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</si>
  <si>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</si>
  <si>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</si>
  <si>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</si>
  <si>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</si>
  <si>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</si>
  <si>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</si>
  <si>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</si>
  <si>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</si>
  <si>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</si>
  <si>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</si>
  <si>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</si>
  <si>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</si>
  <si>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</si>
  <si>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</si>
  <si>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</si>
  <si>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</si>
  <si>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</si>
  <si>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</si>
  <si>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</si>
  <si>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</si>
  <si>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</si>
  <si>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</si>
  <si>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</si>
  <si>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</si>
  <si>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</si>
  <si>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</si>
  <si>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</si>
  <si>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</si>
  <si>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</si>
  <si>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</si>
  <si>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</si>
  <si>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</si>
  <si>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</si>
  <si>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</si>
  <si>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</si>
  <si>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</si>
  <si>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</si>
  <si>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</si>
  <si>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</si>
  <si>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</si>
  <si>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</si>
  <si>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</si>
  <si>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</si>
  <si>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</si>
  <si>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</si>
  <si>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</si>
  <si>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</si>
  <si>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</si>
  <si>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</si>
  <si>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</si>
  <si>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</si>
  <si>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</si>
  <si>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</si>
  <si>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</si>
  <si>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</si>
  <si>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</si>
  <si>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</si>
  <si>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</si>
  <si>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</si>
  <si>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</si>
  <si>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</si>
  <si>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</si>
  <si>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</si>
  <si>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</si>
  <si>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</si>
  <si>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</si>
  <si>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</si>
  <si>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</si>
  <si>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</si>
  <si>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</si>
  <si>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</si>
  <si>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</si>
  <si>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</si>
  <si>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</si>
  <si>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</si>
  <si>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</si>
  <si>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</si>
  <si>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</si>
  <si>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</si>
  <si>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</si>
  <si>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</si>
  <si>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</si>
  <si>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</si>
  <si>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</si>
  <si>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</si>
  <si>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</si>
  <si>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</si>
  <si>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</si>
  <si>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</si>
  <si>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</si>
  <si>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</si>
  <si>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</si>
  <si>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</si>
  <si>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</si>
  <si>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</si>
  <si>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</si>
  <si>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</si>
  <si>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</si>
  <si>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</si>
  <si>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</si>
  <si>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</si>
  <si>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</si>
  <si>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</si>
  <si>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</si>
  <si>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</si>
  <si>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</si>
  <si>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</si>
  <si>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</si>
  <si>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</si>
  <si>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</si>
  <si>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</si>
  <si>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</si>
  <si>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</si>
  <si>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</si>
  <si>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</si>
  <si>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</si>
  <si>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</si>
  <si>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</si>
  <si>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</si>
  <si>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</si>
  <si>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</si>
  <si>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</si>
  <si>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</si>
  <si>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</si>
  <si>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</si>
  <si>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</si>
  <si>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</si>
  <si>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</si>
  <si>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</si>
  <si>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</si>
  <si>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</si>
  <si>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</si>
  <si>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</si>
  <si>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</si>
  <si>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</si>
  <si>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</si>
  <si>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</si>
  <si>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</si>
  <si>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</si>
  <si>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</si>
  <si>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</si>
  <si>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</si>
  <si>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</si>
  <si>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</si>
  <si>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</si>
  <si>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</si>
  <si>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</si>
  <si>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</si>
  <si>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</si>
  <si>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</si>
  <si>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</si>
  <si>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</si>
  <si>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</si>
  <si>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</si>
  <si>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</si>
  <si>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</si>
  <si>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</si>
  <si>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</si>
  <si>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</si>
  <si>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</si>
  <si>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</si>
  <si>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</si>
  <si>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</si>
  <si>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</si>
  <si>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</si>
  <si>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</si>
  <si>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</si>
  <si>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</si>
  <si>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</si>
  <si>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</si>
  <si>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</si>
  <si>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</si>
  <si>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</si>
  <si>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</si>
  <si>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</si>
  <si>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</si>
  <si>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</si>
  <si>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</si>
  <si>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</si>
  <si>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</si>
  <si>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</si>
  <si>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</si>
  <si>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</si>
  <si>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</si>
  <si>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</si>
  <si>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</si>
  <si>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</si>
  <si>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</si>
  <si>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</si>
  <si>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</si>
  <si>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</si>
  <si>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</si>
  <si>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</si>
  <si>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</si>
  <si>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</si>
  <si>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</si>
  <si>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</si>
  <si>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</si>
  <si>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</si>
  <si>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</si>
  <si>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</si>
  <si>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</si>
  <si>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</si>
  <si>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</si>
  <si>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</si>
  <si>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</si>
  <si>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</si>
  <si>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</si>
  <si>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</si>
  <si>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</si>
  <si>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</si>
  <si>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</si>
  <si>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</si>
  <si>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</si>
  <si>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</si>
  <si>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</si>
  <si>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</si>
  <si>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</si>
  <si>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</si>
  <si>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</si>
  <si>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</si>
  <si>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</si>
  <si>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</si>
  <si>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</si>
  <si>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</si>
  <si>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</si>
  <si>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</si>
  <si>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</si>
  <si>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</si>
  <si>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</si>
  <si>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</si>
  <si>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</si>
  <si>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</si>
  <si>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</si>
  <si>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</si>
  <si>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</si>
  <si>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</si>
  <si>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</si>
  <si>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</si>
  <si>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</si>
  <si>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</si>
  <si>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</si>
  <si>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</si>
  <si>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</si>
  <si>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</si>
  <si>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</si>
  <si>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</si>
  <si>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</si>
  <si>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</si>
  <si>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</si>
  <si>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</si>
  <si>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</si>
  <si>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</si>
  <si>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</si>
  <si>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</si>
  <si>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</si>
  <si>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</si>
  <si>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</si>
  <si>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</si>
  <si>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</si>
  <si>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</si>
  <si>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</si>
  <si>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</si>
  <si>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</si>
  <si>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</si>
  <si>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</si>
  <si>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</si>
  <si>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</si>
  <si>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</si>
  <si>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</si>
  <si>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</si>
  <si>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</si>
  <si>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</si>
  <si>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</si>
  <si>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</si>
  <si>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</si>
  <si>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</si>
  <si>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</si>
  <si>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</si>
  <si>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</si>
  <si>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</si>
  <si>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</si>
  <si>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</si>
  <si>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</si>
  <si>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</si>
  <si>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</si>
  <si>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</si>
  <si>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</si>
  <si>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</si>
  <si>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</si>
  <si>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</si>
  <si>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</si>
  <si>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</si>
  <si>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</si>
  <si>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</si>
  <si>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</si>
  <si>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</si>
  <si>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</si>
  <si>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</si>
  <si>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</si>
  <si>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</si>
  <si>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</si>
  <si>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</si>
  <si>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</si>
  <si>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</si>
  <si>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</si>
  <si>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</si>
  <si>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</si>
  <si>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</si>
  <si>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</si>
  <si>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</si>
  <si>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</si>
  <si>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</si>
  <si>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</si>
  <si>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</si>
  <si>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</si>
  <si>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</si>
  <si>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</si>
  <si>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</si>
  <si>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</si>
  <si>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</si>
  <si>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</si>
  <si>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</si>
  <si>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</si>
  <si>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</si>
  <si>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</si>
  <si>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</si>
  <si>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</si>
  <si>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</si>
  <si>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</si>
  <si>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</si>
  <si>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</si>
  <si>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</si>
  <si>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</si>
  <si>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</si>
  <si>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</si>
  <si>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</si>
  <si>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</si>
  <si>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</si>
  <si>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</si>
  <si>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</si>
  <si>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</si>
  <si>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</si>
  <si>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</si>
  <si>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</si>
  <si>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</si>
  <si>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</si>
  <si>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</si>
  <si>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</si>
  <si>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</si>
  <si>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</si>
  <si>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</si>
  <si>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</si>
  <si>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</si>
  <si>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</si>
  <si>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</si>
  <si>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</si>
  <si>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</si>
  <si>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</si>
  <si>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</si>
  <si>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</si>
  <si>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</si>
  <si>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</si>
  <si>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</si>
  <si>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</si>
  <si>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</si>
  <si>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</si>
  <si>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</si>
  <si>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</si>
  <si>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</si>
  <si>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</si>
  <si>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</si>
  <si>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</si>
  <si>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</si>
  <si>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</si>
  <si>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</si>
  <si>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</si>
  <si>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</si>
  <si>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</si>
  <si>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</si>
  <si>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</si>
  <si>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</si>
  <si>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</si>
  <si>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</si>
  <si>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</si>
  <si>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</si>
  <si>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</si>
  <si>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</si>
  <si>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</si>
  <si>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</si>
  <si>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</si>
  <si>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</si>
  <si>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</si>
  <si>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</si>
  <si>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</si>
  <si>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</si>
  <si>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</si>
  <si>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</si>
  <si>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</si>
  <si>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</si>
  <si>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</si>
  <si>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</si>
  <si>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</si>
  <si>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</si>
  <si>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</si>
  <si>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</si>
  <si>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</si>
  <si>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</si>
  <si>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</si>
  <si>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</si>
  <si>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</si>
  <si>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</si>
  <si>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</si>
  <si>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</si>
  <si>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</si>
  <si>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</si>
  <si>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</si>
  <si>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</si>
  <si>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</si>
  <si>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</si>
  <si>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</si>
  <si>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</si>
  <si>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</si>
  <si>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</si>
  <si>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</si>
  <si>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</si>
  <si>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</si>
  <si>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</si>
  <si>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</si>
  <si>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</si>
  <si>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</si>
  <si>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</si>
  <si>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</si>
  <si>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</si>
  <si>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</si>
  <si>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</si>
  <si>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</si>
  <si>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</si>
  <si>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</si>
  <si>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</si>
  <si>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</si>
  <si>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</si>
  <si>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</si>
  <si>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</si>
  <si>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</si>
  <si>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</si>
  <si>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</si>
  <si>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</si>
  <si>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</si>
  <si>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</si>
  <si>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</si>
  <si>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</si>
  <si>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</si>
  <si>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</si>
  <si>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</si>
  <si>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</si>
  <si>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</si>
  <si>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</si>
  <si>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</si>
  <si>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</si>
  <si>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</si>
  <si>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</si>
  <si>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</si>
  <si>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</si>
  <si>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</si>
  <si>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</si>
  <si>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</si>
  <si>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</si>
  <si>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</si>
  <si>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</si>
  <si>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</si>
  <si>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</si>
  <si>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</si>
  <si>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</si>
  <si>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</si>
  <si>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</si>
  <si>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</si>
  <si>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</si>
  <si>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</si>
  <si>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</si>
  <si>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</si>
  <si>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</si>
  <si>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</si>
  <si>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</si>
  <si>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</si>
  <si>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</si>
  <si>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</si>
  <si>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</si>
  <si>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</si>
  <si>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</si>
  <si>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</si>
  <si>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</si>
  <si>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</si>
  <si>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</si>
  <si>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</si>
  <si>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</si>
  <si>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</si>
  <si>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</si>
  <si>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</si>
  <si>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</si>
  <si>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</si>
  <si>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</si>
  <si>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</si>
  <si>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</si>
  <si>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</si>
  <si>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</si>
  <si>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</si>
  <si>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</si>
  <si>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</si>
  <si>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</si>
  <si>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</si>
  <si>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</si>
  <si>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</si>
  <si>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</si>
  <si>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</si>
  <si>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</si>
  <si>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</si>
  <si>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</si>
  <si>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</si>
  <si>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</si>
  <si>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</si>
  <si>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</si>
  <si>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</si>
  <si>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</si>
  <si>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</si>
  <si>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</si>
  <si>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</si>
  <si>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</si>
  <si>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</si>
  <si>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</si>
  <si>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</si>
  <si>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</si>
  <si>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</si>
  <si>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</si>
  <si>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</si>
  <si>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</si>
  <si>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</si>
  <si>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</si>
  <si>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</si>
  <si>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</si>
  <si>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</si>
  <si>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</si>
  <si>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</si>
  <si>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</si>
  <si>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</si>
  <si>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</si>
  <si>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</si>
  <si>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</si>
  <si>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</si>
  <si>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</si>
  <si>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</si>
  <si>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</si>
  <si>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</si>
  <si>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</si>
  <si>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</si>
  <si>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</si>
  <si>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</si>
  <si>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</si>
  <si>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</si>
  <si>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</si>
  <si>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</si>
  <si>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</si>
  <si>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</si>
  <si>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</si>
  <si>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</si>
  <si>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</si>
  <si>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</si>
  <si>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</si>
  <si>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</si>
  <si>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</si>
  <si>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</si>
  <si>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</si>
  <si>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</si>
  <si>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</si>
  <si>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</si>
  <si>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</si>
  <si>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</si>
  <si>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</si>
  <si>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</si>
  <si>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</si>
  <si>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</si>
  <si>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</si>
  <si>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</si>
  <si>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</si>
  <si>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</si>
  <si>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</si>
  <si>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</si>
  <si>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</si>
  <si>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</si>
  <si>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</si>
  <si>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</si>
  <si>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</si>
  <si>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</si>
  <si>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</si>
  <si>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</si>
  <si>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</si>
  <si>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</si>
  <si>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</si>
  <si>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</si>
  <si>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</si>
  <si>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</si>
  <si>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</si>
  <si>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</si>
  <si>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</si>
  <si>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</si>
  <si>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</si>
  <si>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</si>
  <si>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</si>
  <si>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</si>
  <si>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</si>
  <si>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</si>
  <si>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</si>
  <si>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</si>
  <si>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</si>
  <si>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</si>
  <si>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</si>
  <si>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</si>
  <si>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</si>
  <si>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</si>
  <si>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</si>
  <si>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</si>
  <si>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</si>
  <si>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</si>
  <si>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</si>
  <si>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</si>
  <si>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</si>
  <si>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</si>
  <si>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</si>
  <si>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</si>
  <si>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</si>
  <si>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</si>
  <si>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</si>
  <si>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</si>
  <si>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</si>
  <si>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</si>
  <si>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</si>
  <si>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</si>
  <si>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</si>
  <si>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</si>
  <si>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</si>
  <si>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</si>
  <si>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</si>
  <si>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</si>
  <si>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</si>
  <si>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</si>
  <si>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</si>
  <si>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</si>
  <si>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</si>
  <si>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</si>
  <si>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</si>
  <si>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</si>
  <si>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</si>
  <si>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</si>
  <si>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</si>
  <si>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</si>
  <si>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</si>
  <si>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</si>
  <si>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</si>
  <si>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</si>
  <si>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</si>
  <si>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</si>
  <si>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</si>
  <si>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</si>
  <si>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</si>
  <si>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</si>
  <si>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</si>
  <si>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</si>
  <si>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</si>
  <si>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</si>
  <si>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</si>
  <si>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</si>
  <si>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</si>
  <si>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</si>
  <si>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</si>
  <si>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</si>
  <si>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</si>
  <si>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</si>
  <si>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</si>
  <si>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</si>
  <si>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</si>
  <si>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</si>
  <si>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</si>
  <si>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</si>
  <si>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</si>
  <si>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</si>
  <si>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</si>
  <si>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</si>
  <si>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</si>
  <si>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</si>
  <si>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</si>
  <si>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</si>
  <si>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</si>
  <si>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</si>
  <si>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</si>
  <si>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</si>
  <si>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</si>
  <si>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</si>
  <si>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</si>
  <si>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</si>
  <si>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</si>
  <si>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</si>
  <si>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</si>
  <si>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</si>
  <si>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</si>
  <si>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</si>
  <si>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</si>
  <si>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</si>
  <si>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</si>
  <si>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</si>
  <si>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</si>
  <si>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</si>
  <si>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</si>
  <si>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</si>
  <si>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</si>
  <si>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</si>
  <si>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</si>
  <si>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</si>
  <si>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</si>
  <si>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</si>
  <si>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</si>
  <si>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</si>
  <si>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</si>
  <si>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</si>
  <si>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</si>
  <si>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</si>
  <si>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</si>
  <si>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</si>
  <si>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</si>
  <si>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</si>
  <si>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</si>
  <si>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</si>
  <si>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</si>
  <si>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</si>
  <si>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</si>
  <si>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</si>
  <si>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</si>
  <si>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</si>
  <si>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</si>
  <si>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</si>
  <si>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</si>
  <si>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</si>
  <si>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</si>
  <si>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</si>
  <si>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</si>
  <si>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</si>
  <si>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</si>
  <si>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</si>
  <si>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</si>
  <si>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</si>
  <si>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</si>
  <si>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</si>
  <si>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</si>
  <si>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</si>
  <si>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</si>
  <si>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</si>
  <si>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</si>
  <si>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</si>
  <si>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</si>
  <si>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</si>
  <si>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</si>
  <si>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</si>
  <si>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</si>
  <si>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</si>
  <si>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</si>
  <si>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</si>
  <si>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</si>
  <si>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</si>
  <si>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</si>
  <si>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</si>
  <si>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</si>
  <si>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</si>
  <si>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</si>
  <si>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</si>
  <si>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</si>
  <si>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</si>
  <si>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</si>
  <si>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</si>
  <si>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</si>
  <si>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</si>
  <si>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</si>
  <si>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</si>
  <si>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</si>
  <si>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</si>
  <si>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</si>
  <si>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</si>
  <si>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</si>
  <si>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</si>
  <si>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</si>
  <si>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</si>
  <si>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</si>
  <si>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</si>
  <si>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</si>
  <si>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</si>
  <si>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</si>
  <si>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</si>
  <si>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</si>
  <si>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</si>
  <si>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</si>
  <si>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</si>
  <si>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</si>
  <si>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</si>
  <si>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</si>
  <si>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</si>
  <si>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</si>
  <si>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</si>
  <si>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</si>
  <si>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</si>
  <si>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</si>
  <si>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</si>
  <si>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</si>
  <si>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</si>
  <si>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</si>
  <si>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</si>
  <si>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</si>
  <si>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</si>
  <si>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</si>
  <si>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</si>
  <si>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</si>
  <si>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</si>
  <si>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</si>
  <si>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</si>
  <si>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</si>
  <si>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</si>
  <si>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</si>
  <si>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</si>
  <si>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</si>
  <si>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</si>
  <si>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</si>
  <si>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</si>
  <si>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</si>
  <si>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</si>
  <si>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</si>
  <si>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</si>
  <si>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</si>
  <si>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</si>
  <si>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</si>
  <si>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</si>
  <si>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</si>
  <si>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</si>
  <si>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</si>
  <si>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</si>
  <si>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</si>
  <si>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</si>
  <si>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</si>
  <si>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</si>
  <si>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</si>
  <si>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</si>
  <si>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</si>
  <si>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</si>
  <si>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</si>
  <si>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</si>
  <si>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</si>
  <si>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</si>
  <si>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</si>
  <si>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</si>
  <si>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</si>
  <si>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</si>
  <si>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</si>
  <si>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</si>
  <si>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</si>
  <si>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</si>
  <si>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</si>
  <si>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</si>
  <si>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</si>
  <si>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</si>
  <si>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</si>
  <si>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</si>
  <si>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</si>
  <si>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</si>
  <si>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</si>
  <si>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</si>
  <si>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</si>
  <si>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</si>
  <si>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</si>
  <si>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</si>
  <si>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</si>
  <si>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</si>
  <si>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</si>
  <si>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</si>
  <si>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</si>
  <si>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</si>
  <si>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</si>
  <si>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</si>
  <si>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</si>
  <si>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</si>
  <si>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</si>
  <si>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</si>
  <si>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</si>
  <si>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</si>
  <si>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</si>
  <si>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</si>
  <si>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</si>
  <si>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</si>
  <si>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</si>
  <si>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</si>
  <si>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</si>
  <si>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</si>
  <si>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</si>
  <si>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</si>
  <si>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</si>
  <si>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</si>
  <si>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</si>
  <si>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</si>
  <si>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</si>
  <si>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</si>
  <si>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</si>
  <si>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</si>
  <si>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</si>
  <si>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</si>
  <si>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</si>
  <si>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</si>
  <si>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</si>
  <si>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</si>
  <si>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</si>
  <si>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</si>
  <si>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</si>
  <si>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</si>
  <si>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</si>
  <si>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</si>
  <si>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</si>
  <si>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</si>
  <si>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</si>
  <si>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</si>
  <si>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</si>
  <si>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</si>
  <si>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</si>
  <si>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</si>
  <si>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</si>
  <si>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</si>
  <si>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</si>
  <si>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</si>
  <si>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</si>
  <si>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</si>
  <si>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</si>
  <si>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</si>
  <si>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</si>
  <si>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</si>
  <si>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</si>
  <si>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</si>
  <si>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</si>
  <si>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</si>
  <si>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</si>
  <si>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</si>
  <si>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</si>
  <si>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</si>
  <si>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</si>
  <si>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</si>
  <si>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</si>
  <si>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</si>
  <si>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</si>
  <si>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</si>
  <si>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</si>
  <si>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</si>
  <si>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</si>
  <si>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</si>
  <si>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</si>
  <si>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</si>
  <si>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</si>
  <si>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</si>
  <si>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</si>
  <si>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</si>
  <si>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</si>
  <si>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</si>
  <si>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</si>
  <si>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</si>
  <si>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</si>
  <si>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</si>
  <si>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</si>
  <si>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</si>
  <si>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</si>
  <si>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</si>
  <si>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</si>
  <si>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</si>
  <si>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</si>
  <si>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</si>
  <si>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</si>
  <si>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</si>
  <si>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</si>
  <si>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</si>
  <si>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</si>
  <si>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</si>
  <si>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</si>
  <si>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</si>
  <si>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</si>
  <si>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</si>
  <si>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</si>
  <si>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</si>
  <si>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</si>
  <si>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</si>
  <si>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</si>
  <si>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</si>
  <si>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</si>
  <si>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</si>
  <si>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</si>
  <si>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</si>
  <si>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</si>
  <si>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</si>
  <si>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</si>
  <si>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</si>
  <si>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</si>
  <si>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</si>
  <si>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</si>
  <si>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</si>
  <si>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</si>
  <si>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</si>
  <si>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</si>
  <si>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</si>
  <si>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</si>
  <si>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</si>
  <si>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</si>
  <si>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</si>
  <si>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</si>
  <si>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</si>
  <si>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</si>
  <si>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</si>
  <si>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</si>
  <si>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</si>
  <si>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</si>
  <si>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</si>
  <si>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</si>
  <si>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</si>
  <si>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</si>
  <si>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</si>
  <si>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</si>
  <si>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</si>
  <si>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</si>
  <si>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</si>
  <si>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</si>
  <si>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</si>
  <si>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</si>
  <si>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</si>
  <si>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</si>
  <si>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</si>
  <si>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</si>
  <si>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</si>
  <si>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</si>
  <si>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</si>
  <si>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</si>
  <si>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</si>
  <si>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</si>
  <si>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</si>
  <si>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</si>
  <si>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</si>
  <si>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</si>
  <si>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</si>
  <si>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</si>
  <si>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</si>
  <si>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</si>
  <si>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</si>
  <si>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</si>
  <si>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</si>
  <si>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</si>
  <si>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</si>
  <si>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</si>
  <si>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</si>
  <si>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</si>
  <si>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</si>
  <si>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</si>
  <si>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</si>
  <si>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</si>
  <si>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</si>
  <si>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</si>
  <si>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</si>
  <si>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</si>
  <si>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</si>
  <si>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</si>
  <si>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</si>
  <si>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</si>
  <si>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</si>
  <si>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</si>
  <si>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</si>
  <si>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</si>
  <si>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</si>
  <si>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</si>
  <si>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</si>
  <si>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</si>
  <si>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</si>
  <si>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</si>
  <si>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</si>
  <si>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</si>
  <si>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</si>
  <si>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</si>
  <si>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</si>
  <si>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</si>
  <si>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</si>
  <si>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</si>
  <si>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</si>
  <si>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</si>
  <si>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</si>
  <si>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</si>
  <si>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</si>
  <si>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</si>
  <si>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</si>
  <si>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</si>
  <si>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</si>
  <si>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</si>
  <si>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</si>
  <si>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</si>
  <si>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</si>
  <si>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</si>
  <si>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</si>
  <si>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</si>
  <si>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</si>
  <si>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</si>
  <si>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</si>
  <si>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</si>
  <si>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</si>
  <si>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</si>
  <si>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</si>
  <si>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</si>
  <si>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</si>
  <si>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</si>
  <si>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</si>
  <si>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</si>
  <si>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</si>
  <si>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</si>
  <si>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</si>
  <si>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</si>
  <si>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</si>
  <si>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</si>
  <si>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</si>
  <si>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</si>
  <si>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</si>
  <si>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</si>
  <si>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</si>
  <si>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</si>
  <si>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</si>
  <si>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</si>
  <si>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</si>
  <si>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</si>
  <si>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</si>
  <si>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</si>
  <si>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</si>
  <si>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</si>
  <si>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</si>
  <si>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</si>
  <si>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</si>
  <si>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</si>
  <si>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</si>
  <si>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</si>
  <si>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</si>
  <si>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</si>
  <si>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</si>
  <si>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</si>
  <si>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</si>
  <si>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</si>
  <si>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</si>
  <si>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</si>
  <si>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</si>
  <si>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</si>
  <si>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</si>
  <si>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</si>
  <si>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</si>
  <si>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</si>
  <si>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</si>
  <si>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</si>
  <si>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</si>
  <si>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</si>
  <si>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</si>
  <si>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</si>
  <si>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</si>
  <si>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</si>
  <si>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</si>
  <si>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</si>
  <si>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</si>
  <si>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</si>
  <si>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</si>
  <si>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</si>
  <si>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</si>
  <si>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</si>
  <si>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</si>
  <si>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</si>
  <si>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</si>
  <si>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</si>
  <si>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</si>
  <si>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</si>
  <si>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</si>
  <si>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</si>
  <si>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</si>
  <si>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</si>
  <si>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</si>
  <si>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</si>
  <si>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</si>
  <si>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</si>
  <si>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</si>
  <si>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</si>
  <si>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</si>
  <si>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</si>
  <si>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</si>
  <si>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</si>
  <si>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</si>
  <si>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</si>
  <si>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</si>
  <si>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</si>
  <si>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</si>
  <si>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</si>
  <si>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</si>
  <si>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</si>
  <si>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</si>
  <si>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</si>
  <si>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</si>
  <si>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</si>
  <si>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</si>
  <si>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</si>
  <si>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</si>
  <si>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</si>
  <si>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</si>
  <si>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</si>
  <si>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</si>
  <si>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</si>
  <si>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</si>
  <si>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</si>
  <si>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</si>
  <si>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</si>
  <si>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</si>
  <si>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</si>
  <si>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</si>
  <si>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</si>
  <si>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</si>
  <si>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</si>
  <si>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</si>
  <si>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</si>
  <si>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</si>
  <si>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</si>
  <si>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</si>
  <si>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</si>
  <si>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</si>
  <si>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</si>
  <si>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</si>
  <si>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</si>
  <si>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</si>
  <si>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</si>
  <si>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</si>
  <si>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</si>
  <si>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</si>
  <si>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</si>
  <si>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</si>
  <si>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</si>
  <si>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</si>
  <si>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</si>
  <si>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</si>
  <si>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</si>
  <si>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</si>
  <si>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</si>
  <si>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</si>
  <si>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</si>
  <si>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</si>
  <si>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</si>
  <si>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</si>
  <si>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</si>
  <si>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</si>
  <si>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</si>
  <si>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</si>
  <si>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</si>
  <si>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</si>
  <si>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</si>
  <si>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</si>
  <si>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</si>
  <si>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</si>
  <si>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</si>
  <si>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</si>
  <si>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</si>
  <si>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</si>
  <si>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</si>
  <si>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</si>
  <si>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</si>
  <si>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</si>
  <si>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</si>
  <si>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</si>
  <si>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</si>
  <si>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</si>
  <si>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</si>
  <si>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</si>
  <si>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</si>
  <si>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</si>
  <si>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</si>
  <si>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</si>
  <si>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</si>
  <si>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</si>
  <si>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</si>
  <si>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</si>
  <si>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</si>
  <si>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</si>
  <si>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</si>
  <si>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</si>
  <si>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</si>
  <si>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</si>
  <si>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</si>
  <si>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</si>
  <si>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</si>
  <si>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</si>
  <si>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</si>
  <si>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</si>
  <si>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</si>
  <si>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</si>
  <si>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</si>
  <si>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</si>
  <si>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</si>
  <si>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</si>
  <si>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</si>
  <si>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</si>
  <si>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</si>
  <si>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</si>
  <si>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</si>
  <si>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</si>
  <si>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</si>
  <si>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</si>
  <si>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</si>
  <si>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</si>
  <si>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</si>
  <si>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</si>
  <si>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</si>
  <si>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</si>
  <si>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</si>
  <si>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</si>
  <si>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</si>
  <si>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</si>
  <si>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</si>
  <si>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</si>
  <si>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</si>
  <si>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</si>
  <si>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</si>
  <si>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</si>
  <si>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</si>
  <si>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</si>
  <si>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</si>
  <si>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</si>
  <si>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</si>
  <si>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</si>
  <si>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</si>
  <si>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</si>
  <si>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</si>
  <si>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</si>
  <si>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</si>
  <si>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</si>
  <si>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</si>
  <si>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</si>
  <si>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</si>
  <si>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</si>
  <si>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</si>
  <si>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</si>
  <si>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</si>
  <si>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</si>
  <si>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</si>
  <si>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</si>
  <si>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</si>
  <si>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</si>
  <si>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</si>
  <si>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</si>
  <si>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</si>
  <si>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</si>
  <si>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</si>
  <si>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</si>
  <si>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</si>
  <si>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</si>
  <si>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</si>
  <si>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</si>
  <si>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</si>
  <si>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</si>
  <si>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</si>
  <si>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</si>
  <si>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</si>
  <si>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</si>
  <si>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</si>
  <si>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</si>
  <si>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</si>
  <si>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</si>
  <si>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</si>
  <si>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</si>
  <si>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</si>
  <si>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</si>
  <si>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</si>
  <si>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</si>
  <si>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</si>
  <si>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</si>
  <si>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</si>
  <si>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</si>
  <si>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</si>
  <si>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</si>
  <si>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</si>
  <si>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</si>
  <si>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</si>
  <si>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</si>
  <si>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</si>
  <si>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</si>
  <si>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</si>
  <si>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</si>
  <si>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</si>
  <si>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</si>
  <si>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</si>
  <si>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</si>
  <si>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</si>
  <si>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</si>
  <si>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</si>
  <si>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</si>
  <si>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</si>
  <si>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</si>
  <si>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</si>
  <si>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</si>
  <si>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</si>
  <si>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</si>
  <si>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</si>
  <si>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</si>
  <si>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</si>
  <si>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</si>
  <si>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</si>
  <si>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</si>
  <si>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</si>
  <si>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</si>
  <si>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</si>
  <si>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</si>
  <si>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</si>
  <si>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</si>
  <si>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</si>
  <si>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</si>
  <si>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</si>
  <si>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</si>
  <si>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</si>
  <si>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</si>
  <si>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</si>
  <si>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</si>
  <si>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</si>
  <si>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</si>
  <si>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</si>
  <si>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</si>
  <si>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</si>
  <si>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</si>
  <si>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</si>
  <si>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</si>
  <si>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</si>
  <si>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</si>
  <si>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</si>
  <si>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</si>
  <si>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</si>
  <si>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</si>
  <si>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</si>
  <si>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</si>
  <si>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</si>
  <si>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</si>
  <si>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</si>
  <si>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</si>
  <si>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</si>
  <si>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</si>
  <si>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</si>
  <si>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</si>
  <si>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</si>
  <si>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</si>
  <si>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</si>
  <si>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</si>
  <si>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</si>
  <si>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</si>
  <si>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</si>
  <si>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</si>
  <si>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</si>
  <si>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</si>
  <si>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</si>
  <si>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</si>
  <si>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</si>
  <si>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</si>
  <si>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</si>
  <si>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</si>
  <si>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</si>
  <si>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</si>
  <si>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</si>
  <si>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</si>
  <si>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</si>
  <si>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</si>
  <si>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</si>
  <si>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</si>
  <si>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</si>
  <si>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</si>
  <si>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</si>
  <si>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</si>
  <si>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</si>
  <si>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</si>
  <si>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</si>
  <si>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</si>
  <si>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</si>
  <si>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</si>
  <si>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</si>
  <si>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</si>
  <si>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</si>
  <si>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</si>
  <si>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</si>
  <si>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</si>
  <si>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</si>
  <si>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</si>
  <si>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</si>
  <si>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</si>
  <si>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</si>
  <si>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</si>
  <si>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</si>
  <si>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</si>
  <si>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</si>
  <si>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</si>
  <si>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</si>
  <si>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</si>
  <si>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</si>
  <si>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</si>
  <si>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</si>
  <si>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</si>
  <si>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</si>
  <si>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</si>
  <si>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</si>
  <si>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</si>
  <si>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</si>
  <si>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</si>
  <si>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</si>
  <si>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</si>
  <si>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</si>
  <si>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</si>
  <si>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</si>
  <si>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</si>
  <si>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</si>
  <si>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</si>
  <si>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</si>
  <si>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</si>
  <si>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</si>
  <si>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</si>
  <si>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</si>
  <si>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</si>
  <si>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</si>
  <si>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</si>
  <si>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</si>
  <si>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</si>
  <si>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</si>
  <si>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</si>
  <si>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</si>
  <si>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</si>
  <si>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</si>
  <si>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</si>
  <si>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</si>
  <si>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</si>
  <si>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</si>
  <si>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</si>
  <si>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</si>
  <si>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</si>
  <si>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</si>
  <si>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</si>
  <si>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</si>
  <si>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</si>
  <si>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</si>
  <si>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</si>
  <si>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</si>
  <si>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</si>
  <si>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</si>
  <si>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</si>
  <si>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</si>
  <si>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</si>
  <si>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</si>
  <si>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</si>
  <si>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</si>
  <si>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</si>
  <si>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</si>
  <si>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</si>
  <si>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</si>
  <si>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</si>
  <si>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</si>
  <si>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</si>
  <si>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</si>
  <si>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</si>
  <si>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</si>
  <si>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</si>
  <si>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</si>
  <si>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</si>
  <si>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</si>
  <si>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</si>
  <si>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</si>
  <si>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</si>
  <si>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</si>
  <si>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</si>
  <si>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</si>
  <si>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</si>
  <si>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</si>
  <si>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</si>
  <si>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</si>
  <si>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</si>
  <si>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</si>
  <si>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</si>
  <si>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</si>
  <si>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</si>
  <si>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</si>
  <si>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</si>
  <si>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</si>
  <si>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</si>
  <si>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</si>
  <si>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</si>
  <si>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</si>
  <si>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</si>
  <si>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</si>
  <si>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</si>
  <si>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</si>
  <si>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</si>
  <si>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</si>
  <si>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</si>
  <si>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</si>
  <si>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</si>
  <si>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</si>
  <si>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</si>
  <si>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</si>
  <si>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</si>
  <si>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</si>
  <si>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</si>
  <si>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</si>
  <si>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</si>
  <si>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</si>
  <si>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</si>
  <si>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</si>
  <si>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</si>
  <si>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</si>
  <si>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</si>
  <si>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</si>
  <si>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</si>
  <si>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</si>
  <si>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</si>
  <si>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</si>
  <si>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</si>
  <si>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</si>
  <si>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</si>
  <si>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</si>
  <si>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</si>
  <si>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</si>
  <si>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</si>
  <si>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</si>
  <si>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</si>
  <si>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</si>
  <si>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</si>
  <si>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</si>
  <si>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</si>
  <si>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</si>
  <si>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</si>
  <si>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</si>
  <si>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</si>
  <si>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</si>
  <si>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</si>
  <si>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</si>
  <si>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</si>
  <si>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</si>
  <si>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</si>
  <si>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</si>
  <si>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</si>
  <si>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</si>
  <si>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</si>
  <si>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</si>
  <si>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</si>
  <si>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</si>
  <si>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</si>
  <si>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</si>
  <si>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</si>
  <si>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</si>
  <si>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</si>
  <si>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</si>
  <si>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</si>
  <si>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</si>
  <si>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</si>
  <si>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</si>
  <si>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</si>
  <si>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</si>
  <si>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</si>
  <si>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</si>
  <si>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</si>
  <si>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</si>
  <si>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</si>
  <si>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</si>
  <si>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</si>
  <si>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</si>
  <si>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</si>
  <si>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</si>
  <si>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</si>
  <si>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</si>
  <si>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</si>
  <si>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</si>
  <si>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</si>
  <si>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</si>
  <si>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</si>
  <si>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</si>
  <si>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</si>
  <si>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</si>
  <si>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</si>
  <si>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</si>
  <si>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</si>
  <si>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</si>
  <si>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</si>
  <si>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</si>
  <si>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</si>
  <si>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</si>
  <si>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</si>
  <si>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</si>
  <si>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</si>
  <si>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</si>
  <si>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</si>
  <si>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</si>
  <si>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</si>
  <si>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</si>
  <si>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</si>
  <si>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</si>
  <si>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</si>
  <si>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</si>
  <si>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</si>
  <si>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</si>
  <si>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</si>
  <si>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</si>
  <si>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</si>
  <si>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</si>
  <si>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</si>
  <si>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</si>
  <si>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</si>
  <si>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</si>
  <si>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</si>
  <si>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</si>
  <si>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</si>
  <si>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</si>
  <si>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</si>
  <si>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</si>
  <si>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</si>
  <si>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</si>
  <si>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</si>
  <si>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</si>
  <si>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</si>
  <si>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</si>
  <si>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</si>
  <si>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</si>
  <si>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</si>
  <si>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</si>
  <si>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</si>
  <si>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</si>
  <si>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</si>
  <si>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</si>
  <si>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</si>
  <si>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</si>
  <si>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</si>
  <si>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</si>
  <si>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</si>
  <si>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</si>
  <si>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</si>
  <si>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</si>
  <si>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</si>
  <si>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</si>
  <si>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</si>
  <si>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</si>
  <si>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</si>
  <si>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</si>
  <si>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</si>
  <si>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</si>
  <si>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</si>
  <si>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</si>
  <si>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</si>
  <si>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</si>
  <si>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</si>
  <si>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</si>
  <si>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</si>
  <si>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</si>
  <si>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</si>
  <si>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</si>
  <si>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</si>
  <si>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</si>
  <si>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</si>
  <si>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</si>
  <si>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</si>
  <si>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</si>
  <si>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</si>
  <si>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</si>
  <si>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</si>
  <si>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</si>
  <si>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</si>
  <si>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</si>
  <si>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</si>
  <si>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</si>
  <si>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</si>
  <si>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</si>
  <si>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</si>
  <si>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</si>
  <si>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</si>
  <si>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</si>
  <si>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</si>
  <si>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</si>
  <si>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</si>
  <si>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</si>
  <si>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</si>
  <si>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</si>
  <si>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</si>
  <si>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</si>
  <si>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</si>
  <si>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</si>
  <si>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</si>
  <si>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</si>
  <si>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</si>
  <si>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</si>
  <si>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</si>
  <si>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</si>
  <si>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</si>
  <si>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</si>
  <si>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</si>
  <si>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</si>
  <si>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</si>
  <si>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</si>
  <si>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</si>
  <si>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</si>
  <si>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</si>
  <si>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</si>
  <si>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</si>
  <si>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</si>
  <si>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</si>
  <si>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</si>
  <si>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</si>
  <si>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</si>
  <si>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</si>
  <si>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</si>
  <si>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</si>
  <si>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</si>
  <si>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</si>
  <si>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</si>
  <si>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</si>
  <si>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</si>
  <si>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</si>
  <si>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</si>
  <si>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</si>
  <si>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</si>
  <si>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</si>
  <si>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</si>
  <si>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</si>
  <si>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</si>
  <si>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</si>
  <si>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</si>
  <si>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</si>
  <si>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</si>
  <si>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</si>
  <si>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</si>
  <si>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</si>
  <si>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</si>
  <si>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</si>
  <si>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</si>
  <si>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</si>
  <si>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</si>
  <si>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</si>
  <si>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</si>
  <si>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</si>
  <si>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</si>
  <si>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</si>
  <si>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</si>
  <si>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</si>
  <si>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</si>
  <si>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</si>
  <si>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</si>
  <si>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</si>
  <si>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</si>
  <si>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</si>
  <si>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</si>
  <si>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</si>
  <si>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</si>
  <si>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</si>
  <si>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</si>
  <si>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</si>
  <si>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</si>
  <si>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</si>
  <si>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</si>
  <si>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</si>
  <si>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</si>
  <si>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</si>
  <si>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</si>
  <si>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</si>
  <si>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</si>
  <si>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</si>
  <si>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</si>
  <si>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</si>
  <si>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</si>
  <si>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</si>
  <si>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</si>
  <si>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</si>
  <si>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</si>
  <si>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</si>
  <si>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</si>
  <si>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</si>
  <si>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</si>
  <si>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</si>
  <si>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</si>
  <si>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</si>
  <si>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</si>
  <si>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</si>
  <si>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</si>
  <si>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</si>
  <si>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</si>
  <si>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</si>
  <si>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</si>
  <si>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</si>
  <si>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</si>
  <si>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</si>
  <si>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</si>
  <si>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</si>
  <si>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</si>
  <si>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</si>
  <si>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</si>
  <si>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</si>
  <si>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</si>
  <si>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</si>
  <si>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</si>
  <si>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</si>
  <si>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</si>
  <si>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</si>
  <si>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</si>
  <si>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</si>
  <si>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</si>
  <si>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</si>
  <si>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</si>
  <si>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</si>
  <si>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</si>
  <si>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</si>
  <si>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</si>
  <si>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</si>
  <si>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</si>
  <si>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</si>
  <si>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</si>
  <si>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</si>
  <si>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</si>
  <si>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</si>
  <si>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</si>
  <si>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</si>
  <si>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</si>
  <si>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</si>
  <si>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</si>
  <si>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</si>
  <si>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</si>
  <si>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</si>
  <si>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</si>
  <si>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</si>
  <si>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</si>
  <si>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</si>
  <si>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</si>
  <si>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</si>
  <si>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</si>
  <si>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</si>
  <si>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</si>
  <si>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</si>
  <si>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</si>
  <si>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</si>
  <si>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</si>
  <si>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</si>
  <si>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</si>
  <si>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</si>
  <si>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</si>
  <si>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</si>
  <si>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</si>
  <si>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</si>
  <si>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</si>
  <si>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</si>
  <si>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</si>
  <si>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</si>
  <si>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</si>
  <si>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</si>
  <si>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</si>
  <si>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</si>
  <si>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</si>
  <si>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</si>
  <si>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</si>
  <si>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</si>
  <si>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</si>
  <si>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</si>
  <si>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</si>
  <si>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</si>
  <si>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</si>
  <si>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</si>
  <si>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</si>
  <si>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</si>
  <si>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</si>
  <si>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</si>
  <si>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</si>
  <si>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</si>
  <si>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</si>
  <si>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</si>
  <si>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</si>
  <si>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</si>
  <si>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</si>
  <si>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</si>
  <si>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</si>
  <si>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</si>
  <si>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</si>
  <si>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</si>
  <si>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</si>
  <si>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</si>
  <si>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</si>
  <si>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</si>
  <si>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</si>
  <si>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</si>
  <si>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</si>
  <si>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</si>
  <si>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</si>
  <si>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</si>
  <si>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</si>
  <si>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</si>
  <si>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</si>
  <si>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</si>
  <si>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</si>
  <si>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</si>
  <si>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</si>
  <si>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</si>
  <si>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</si>
  <si>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</si>
  <si>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</si>
  <si>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</si>
  <si>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</si>
  <si>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</si>
  <si>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</si>
  <si>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</si>
  <si>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</si>
  <si>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</si>
  <si>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</si>
  <si>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</si>
  <si>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</si>
  <si>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</si>
  <si>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</si>
  <si>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</si>
  <si>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</si>
  <si>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</si>
  <si>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</si>
  <si>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</si>
  <si>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</si>
  <si>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</si>
  <si>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</si>
  <si>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</si>
  <si>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</si>
  <si>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</si>
  <si>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</si>
  <si>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</si>
  <si>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</si>
  <si>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</si>
  <si>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</si>
  <si>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</si>
  <si>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</si>
  <si>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</si>
  <si>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</si>
  <si>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</si>
  <si>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</si>
  <si>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</si>
  <si>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</si>
  <si>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</si>
  <si>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</si>
  <si>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</si>
  <si>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</si>
  <si>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</si>
  <si>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</si>
  <si>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</si>
  <si>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</si>
  <si>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</si>
  <si>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</si>
  <si>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</si>
  <si>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</si>
  <si>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</si>
  <si>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</si>
  <si>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</si>
  <si>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</si>
  <si>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</si>
  <si>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</si>
  <si>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</si>
  <si>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</si>
  <si>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</si>
  <si>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</si>
  <si>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</si>
  <si>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</si>
  <si>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</si>
  <si>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</si>
  <si>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</si>
  <si>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</si>
  <si>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</si>
  <si>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</si>
  <si>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</si>
  <si>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</si>
  <si>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</si>
  <si>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</si>
  <si>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</si>
  <si>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</si>
  <si>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</si>
  <si>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</si>
  <si>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</si>
  <si>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</si>
  <si>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</si>
  <si>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</si>
  <si>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</si>
  <si>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</si>
  <si>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</si>
  <si>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</si>
  <si>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</si>
  <si>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</si>
  <si>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</si>
  <si>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</si>
  <si>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</si>
  <si>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</si>
  <si>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</si>
  <si>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</si>
  <si>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</si>
  <si>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</si>
  <si>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</si>
  <si>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</si>
  <si>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</si>
  <si>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</si>
  <si>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</si>
  <si>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</si>
  <si>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</si>
  <si>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</si>
  <si>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</si>
  <si>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</si>
  <si>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</si>
  <si>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</si>
  <si>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</si>
  <si>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</si>
  <si>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</si>
  <si>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</si>
  <si>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</si>
  <si>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</si>
  <si>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</si>
  <si>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</si>
  <si>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</si>
  <si>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</si>
  <si>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</si>
  <si>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</si>
  <si>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</si>
  <si>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</si>
  <si>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</si>
  <si>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</si>
  <si>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</si>
  <si>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</si>
  <si>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</si>
  <si>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</si>
  <si>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</si>
  <si>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</si>
  <si>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</si>
  <si>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</si>
  <si>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</si>
  <si>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</si>
  <si>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</si>
  <si>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</si>
  <si>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</si>
  <si>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</si>
  <si>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</si>
  <si>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</si>
  <si>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</si>
  <si>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</si>
  <si>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</si>
  <si>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</si>
  <si>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</si>
  <si>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</si>
  <si>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</si>
  <si>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</si>
  <si>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</si>
  <si>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</si>
  <si>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</si>
  <si>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</si>
  <si>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</si>
  <si>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</si>
  <si>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</si>
  <si>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</si>
  <si>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</si>
  <si>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</si>
  <si>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</si>
  <si>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</si>
  <si>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</si>
  <si>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</si>
  <si>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</si>
  <si>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</si>
  <si>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</si>
  <si>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</si>
  <si>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</si>
  <si>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</si>
  <si>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</si>
  <si>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</si>
  <si>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</si>
  <si>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</si>
  <si>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</si>
  <si>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</si>
  <si>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</si>
  <si>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</si>
  <si>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</si>
  <si>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</si>
  <si>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</si>
  <si>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</si>
  <si>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</si>
  <si>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</si>
  <si>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</si>
  <si>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</si>
  <si>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</si>
  <si>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</si>
  <si>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</si>
  <si>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</si>
  <si>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</si>
  <si>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</si>
  <si>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</si>
  <si>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</si>
  <si>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</si>
  <si>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</si>
  <si>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</si>
  <si>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</si>
  <si>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</si>
  <si>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</si>
  <si>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</si>
  <si>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</si>
  <si>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</si>
  <si>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</si>
  <si>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</si>
  <si>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</si>
  <si>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</si>
  <si>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</si>
  <si>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</si>
  <si>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</si>
  <si>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</si>
  <si>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</si>
  <si>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</si>
  <si>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</si>
  <si>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</si>
  <si>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</si>
  <si>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</si>
  <si>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</si>
  <si>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</si>
  <si>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</si>
  <si>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</si>
  <si>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</si>
  <si>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</si>
  <si>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</si>
  <si>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</si>
  <si>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</si>
  <si>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</si>
  <si>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</si>
  <si>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</si>
  <si>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</si>
  <si>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</si>
  <si>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</si>
  <si>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</si>
  <si>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</si>
  <si>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</si>
  <si>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</si>
  <si>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</si>
  <si>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</si>
  <si>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</si>
  <si>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</si>
  <si>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</si>
  <si>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</si>
  <si>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</si>
  <si>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</si>
  <si>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</si>
  <si>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</si>
  <si>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</si>
  <si>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</si>
  <si>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</si>
  <si>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</si>
  <si>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</si>
  <si>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</si>
  <si>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</si>
  <si>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</si>
  <si>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</si>
  <si>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</si>
  <si>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</si>
  <si>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</si>
  <si>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</si>
  <si>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</si>
  <si>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</si>
  <si>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</si>
  <si>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</si>
  <si>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</si>
  <si>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</si>
  <si>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</si>
  <si>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</si>
  <si>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</si>
  <si>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</si>
  <si>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</si>
  <si>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</si>
  <si>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</si>
  <si>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</si>
  <si>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</si>
  <si>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</si>
  <si>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</si>
  <si>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</si>
  <si>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</si>
  <si>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</si>
  <si>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</si>
  <si>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</si>
  <si>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</si>
  <si>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</si>
  <si>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</si>
  <si>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</si>
  <si>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</si>
  <si>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</si>
  <si>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</si>
  <si>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</si>
  <si>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</si>
  <si>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</si>
  <si>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</si>
  <si>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</si>
  <si>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</si>
  <si>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</si>
  <si>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</si>
  <si>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</si>
  <si>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</si>
  <si>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</si>
  <si>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</si>
  <si>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</si>
  <si>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</si>
  <si>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</si>
  <si>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</si>
  <si>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</si>
  <si>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</si>
  <si>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</si>
  <si>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</si>
  <si>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</si>
  <si>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</si>
  <si>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</si>
  <si>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</si>
  <si>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</si>
  <si>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</si>
  <si>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</si>
  <si>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</si>
  <si>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</si>
  <si>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</si>
  <si>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</si>
  <si>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</si>
  <si>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</si>
  <si>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</si>
  <si>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</si>
  <si>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</si>
  <si>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</si>
  <si>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</si>
  <si>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</si>
  <si>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</si>
  <si>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</si>
  <si>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</si>
  <si>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</si>
  <si>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</si>
  <si>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</si>
  <si>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</si>
  <si>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</si>
  <si>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</si>
  <si>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</si>
  <si>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</si>
  <si>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</si>
  <si>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</si>
  <si>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</si>
  <si>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</si>
  <si>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</si>
  <si>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</si>
  <si>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</si>
  <si>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</si>
  <si>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</si>
  <si>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</si>
  <si>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</si>
  <si>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</si>
  <si>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</si>
  <si>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</si>
  <si>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</si>
  <si>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</si>
  <si>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</si>
  <si>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</si>
  <si>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</si>
  <si>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</si>
  <si>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</si>
  <si>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</si>
  <si>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</si>
  <si>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</si>
  <si>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</si>
  <si>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</si>
  <si>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</si>
  <si>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</si>
  <si>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</si>
  <si>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</si>
  <si>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</si>
  <si>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</si>
  <si>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</si>
  <si>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</si>
  <si>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</si>
  <si>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</si>
  <si>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</si>
  <si>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</si>
  <si>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</si>
  <si>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</si>
  <si>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</si>
  <si>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</si>
  <si>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</si>
  <si>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</si>
  <si>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</si>
  <si>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</si>
  <si>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</si>
  <si>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</si>
  <si>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</si>
  <si>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</si>
  <si>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</si>
  <si>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</si>
  <si>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</si>
  <si>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</si>
  <si>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</si>
  <si>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</si>
  <si>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</si>
  <si>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</si>
  <si>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</si>
  <si>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</si>
  <si>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</si>
  <si>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</si>
  <si>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</si>
  <si>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</si>
  <si>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</si>
  <si>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</si>
  <si>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</si>
  <si>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</si>
  <si>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</si>
  <si>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</si>
  <si>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</si>
  <si>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</si>
  <si>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</si>
  <si>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</si>
  <si>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</si>
  <si>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</si>
  <si>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</si>
  <si>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</si>
  <si>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</si>
  <si>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</si>
  <si>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</si>
  <si>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</si>
  <si>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</si>
  <si>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</si>
  <si>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</si>
  <si>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</si>
  <si>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</si>
  <si>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</si>
  <si>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</si>
  <si>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</si>
  <si>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</si>
  <si>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</si>
  <si>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</si>
  <si>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</si>
  <si>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</si>
  <si>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</si>
  <si>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</si>
  <si>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</si>
  <si>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</si>
  <si>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</si>
  <si>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</si>
  <si>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</si>
  <si>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</si>
  <si>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</si>
  <si>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</si>
  <si>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</si>
  <si>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</si>
  <si>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</si>
  <si>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</si>
  <si>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</si>
  <si>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</si>
  <si>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</si>
  <si>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</si>
  <si>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</si>
  <si>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</si>
  <si>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</si>
  <si>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</si>
  <si>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</si>
  <si>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</si>
  <si>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</si>
  <si>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</si>
  <si>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</si>
  <si>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</si>
  <si>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</si>
  <si>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</si>
  <si>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</si>
  <si>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</si>
  <si>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</si>
  <si>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</si>
  <si>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</si>
  <si>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</si>
  <si>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</si>
  <si>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</si>
  <si>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</si>
  <si>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</si>
  <si>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</si>
  <si>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</si>
  <si>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</si>
  <si>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</si>
  <si>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</si>
  <si>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</si>
  <si>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</si>
  <si>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</si>
  <si>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</si>
  <si>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</si>
  <si>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</si>
  <si>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</si>
  <si>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</si>
  <si>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</si>
  <si>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</si>
  <si>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</si>
  <si>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</si>
  <si>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</si>
  <si>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</si>
  <si>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</si>
  <si>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</si>
  <si>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</si>
  <si>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</si>
  <si>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</si>
  <si>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</si>
  <si>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</si>
  <si>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</si>
  <si>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</si>
  <si>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</si>
  <si>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</si>
  <si>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</si>
  <si>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</si>
  <si>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</si>
  <si>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</si>
  <si>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</si>
  <si>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</si>
  <si>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</si>
  <si>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</si>
  <si>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</si>
  <si>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</si>
  <si>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</si>
  <si>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</si>
  <si>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</si>
  <si>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</si>
  <si>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</si>
  <si>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</si>
  <si>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</si>
  <si>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</si>
  <si>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</si>
  <si>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</si>
  <si>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</si>
  <si>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</si>
  <si>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</si>
  <si>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</si>
  <si>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</si>
  <si>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</si>
  <si>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</si>
  <si>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</si>
  <si>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</si>
  <si>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</si>
  <si>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</si>
  <si>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</si>
  <si>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</si>
  <si>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</si>
  <si>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</si>
  <si>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</si>
  <si>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</si>
  <si>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</si>
  <si>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</si>
  <si>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</si>
  <si>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</si>
  <si>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</si>
  <si>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</si>
  <si>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</si>
  <si>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</si>
  <si>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</si>
  <si>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</si>
  <si>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</si>
  <si>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</si>
  <si>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</si>
  <si>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</si>
  <si>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</si>
  <si>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</si>
  <si>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</si>
  <si>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</si>
  <si>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</si>
  <si>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</si>
  <si>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</si>
  <si>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</si>
  <si>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</si>
  <si>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</si>
  <si>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</si>
  <si>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</si>
  <si>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</si>
  <si>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</si>
  <si>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</si>
  <si>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</si>
  <si>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</si>
  <si>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</si>
  <si>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</si>
  <si>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</si>
  <si>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</si>
  <si>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</si>
  <si>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</si>
  <si>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</si>
  <si>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</si>
  <si>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</si>
  <si>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</si>
  <si>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</si>
  <si>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</si>
  <si>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</si>
  <si>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</si>
  <si>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</si>
  <si>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</si>
  <si>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</si>
  <si>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</si>
  <si>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</si>
  <si>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</si>
  <si>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</si>
  <si>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</si>
  <si>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</si>
  <si>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</si>
  <si>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</si>
  <si>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</si>
  <si>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</si>
  <si>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</si>
  <si>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</si>
  <si>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</si>
  <si>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</si>
  <si>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</si>
  <si>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</si>
  <si>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</si>
  <si>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</si>
  <si>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</si>
  <si>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</si>
  <si>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</si>
  <si>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</si>
  <si>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</si>
  <si>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</si>
  <si>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</si>
  <si>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</si>
  <si>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</si>
  <si>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</si>
  <si>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</si>
  <si>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</si>
  <si>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</si>
  <si>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</si>
  <si>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</si>
  <si>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</si>
  <si>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</si>
  <si>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</si>
  <si>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</si>
  <si>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</si>
  <si>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</si>
  <si>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</si>
  <si>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</si>
  <si>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</si>
  <si>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</si>
  <si>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</si>
  <si>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</si>
  <si>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</si>
  <si>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</si>
  <si>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</si>
  <si>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</si>
  <si>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</si>
  <si>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</si>
  <si>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</si>
  <si>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</si>
  <si>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</si>
  <si>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</si>
  <si>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</si>
  <si>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</si>
  <si>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</si>
  <si>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</si>
  <si>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</si>
  <si>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</si>
  <si>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</si>
  <si>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</si>
  <si>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</si>
  <si>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</si>
  <si>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</si>
  <si>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</si>
  <si>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</si>
  <si>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</si>
  <si>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</si>
  <si>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</si>
  <si>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</si>
  <si>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</si>
  <si>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</si>
  <si>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</si>
  <si>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</si>
  <si>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</si>
  <si>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</si>
  <si>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</si>
  <si>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</si>
  <si>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</si>
  <si>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</si>
  <si>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</si>
  <si>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</si>
  <si>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</si>
  <si>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</si>
  <si>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</si>
  <si>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</si>
  <si>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</si>
  <si>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</si>
  <si>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</si>
  <si>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</si>
  <si>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</si>
  <si>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</si>
  <si>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</si>
  <si>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</si>
  <si>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</si>
  <si>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</si>
  <si>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</si>
  <si>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</si>
  <si>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</si>
  <si>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</si>
  <si>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</si>
  <si>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</si>
  <si>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</si>
  <si>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</si>
  <si>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</si>
  <si>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</si>
  <si>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</si>
  <si>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</si>
  <si>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</si>
  <si>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</si>
  <si>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</si>
  <si>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</si>
  <si>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</si>
  <si>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</si>
  <si>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</si>
  <si>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</si>
  <si>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</si>
  <si>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</si>
  <si>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</si>
  <si>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</si>
  <si>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</si>
  <si>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</si>
  <si>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</si>
  <si>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</si>
  <si>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</si>
  <si>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</si>
  <si>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</si>
  <si>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</si>
  <si>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</si>
  <si>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</si>
  <si>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</si>
  <si>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</si>
  <si>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</si>
  <si>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</si>
  <si>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</si>
  <si>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</si>
  <si>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</si>
  <si>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</si>
  <si>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</si>
  <si>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</si>
  <si>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</si>
  <si>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</si>
  <si>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</si>
  <si>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</si>
  <si>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</si>
  <si>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</si>
  <si>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</si>
  <si>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</si>
  <si>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</si>
  <si>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</si>
  <si>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</si>
  <si>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</si>
  <si>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</si>
  <si>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</si>
  <si>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</si>
  <si>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</si>
  <si>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</si>
  <si>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</si>
  <si>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</si>
  <si>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</si>
  <si>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</si>
  <si>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</si>
  <si>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</si>
  <si>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</si>
  <si>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</si>
  <si>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</si>
  <si>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</si>
  <si>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</si>
  <si>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</si>
  <si>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</si>
  <si>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</si>
  <si>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</si>
  <si>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</si>
  <si>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</si>
  <si>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</si>
  <si>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</si>
  <si>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</si>
  <si>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</si>
  <si>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</si>
  <si>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</si>
  <si>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</si>
  <si>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</si>
  <si>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</si>
  <si>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</si>
  <si>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</si>
  <si>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</si>
  <si>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</si>
  <si>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</si>
  <si>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</si>
  <si>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</si>
  <si>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</si>
  <si>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</si>
  <si>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</si>
  <si>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</si>
  <si>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</si>
  <si>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</si>
  <si>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</si>
  <si>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</si>
  <si>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</si>
  <si>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</si>
  <si>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</si>
  <si>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</si>
  <si>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</si>
  <si>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</si>
  <si>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</si>
  <si>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</si>
  <si>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</si>
  <si>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</si>
  <si>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</si>
  <si>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</si>
  <si>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</si>
  <si>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</si>
  <si>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</si>
  <si>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</si>
  <si>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</si>
  <si>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</si>
  <si>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</si>
  <si>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</si>
  <si>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</si>
  <si>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</si>
  <si>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</si>
  <si>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</si>
  <si>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</si>
  <si>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</si>
  <si>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</si>
  <si>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</si>
  <si>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</si>
  <si>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</si>
  <si>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</si>
  <si>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</si>
  <si>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</si>
  <si>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</si>
  <si>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</si>
  <si>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</si>
  <si>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</si>
  <si>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</si>
  <si>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</si>
  <si>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</si>
  <si>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</si>
  <si>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</si>
  <si>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</si>
  <si>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</si>
  <si>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</si>
  <si>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</si>
  <si>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</si>
  <si>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</si>
  <si>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</si>
  <si>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</si>
  <si>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</si>
  <si>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</si>
  <si>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</si>
  <si>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</si>
  <si>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</si>
  <si>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</si>
  <si>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</si>
  <si>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</si>
  <si>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</si>
  <si>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</si>
  <si>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</si>
  <si>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</si>
  <si>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</si>
  <si>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</si>
  <si>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</si>
  <si>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</si>
  <si>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</si>
  <si>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</si>
  <si>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</si>
  <si>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</si>
  <si>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</si>
  <si>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</si>
  <si>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</si>
  <si>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</si>
  <si>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</si>
  <si>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</si>
  <si>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</si>
  <si>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</si>
  <si>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</si>
  <si>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</si>
  <si>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</si>
  <si>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</si>
  <si>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</si>
  <si>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</si>
  <si>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</si>
  <si>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</si>
  <si>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</si>
  <si>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</si>
  <si>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</si>
  <si>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</si>
  <si>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</si>
  <si>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</si>
  <si>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</si>
  <si>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</si>
  <si>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</si>
  <si>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</si>
  <si>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</si>
  <si>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</si>
  <si>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</si>
  <si>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</si>
  <si>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</si>
  <si>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</si>
  <si>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</si>
  <si>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</si>
  <si>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</si>
  <si>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</si>
  <si>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</si>
  <si>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</si>
  <si>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</si>
  <si>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</si>
  <si>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</si>
  <si>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</si>
  <si>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</si>
  <si>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</si>
  <si>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</si>
  <si>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</si>
  <si>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</si>
  <si>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</si>
  <si>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</si>
  <si>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</si>
  <si>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</si>
  <si>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</si>
  <si>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</si>
  <si>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</si>
  <si>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</si>
  <si>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</si>
  <si>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</si>
  <si>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</si>
  <si>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</si>
  <si>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</si>
  <si>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</si>
  <si>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</si>
  <si>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</si>
  <si>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</si>
  <si>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</si>
  <si>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</si>
  <si>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</si>
  <si>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</si>
  <si>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</si>
  <si>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</si>
  <si>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</si>
  <si>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</si>
  <si>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</si>
  <si>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</si>
  <si>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</si>
  <si>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</si>
  <si>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</si>
  <si>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</si>
  <si>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</si>
  <si>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</si>
  <si>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</si>
  <si>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</si>
  <si>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</si>
  <si>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</si>
  <si>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</si>
  <si>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</si>
  <si>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</si>
  <si>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</si>
  <si>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</si>
  <si>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</si>
  <si>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</si>
  <si>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</si>
  <si>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</si>
  <si>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</si>
  <si>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</si>
  <si>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</si>
  <si>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</si>
  <si>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</si>
  <si>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</si>
  <si>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</si>
  <si>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</si>
  <si>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</si>
  <si>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</si>
  <si>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</si>
  <si>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</si>
  <si>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</si>
  <si>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</si>
  <si>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</si>
  <si>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</si>
  <si>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</si>
  <si>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</si>
  <si>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</si>
  <si>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</si>
  <si>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</si>
  <si>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</si>
  <si>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</si>
  <si>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</si>
  <si>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</si>
  <si>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</si>
  <si>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</si>
  <si>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</si>
  <si>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</si>
  <si>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</si>
  <si>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</si>
  <si>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</si>
  <si>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</si>
  <si>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</si>
  <si>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</si>
  <si>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</si>
  <si>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</si>
  <si>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</si>
  <si>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</si>
  <si>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</si>
  <si>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</si>
  <si>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</si>
  <si>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</si>
  <si>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</si>
  <si>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</si>
  <si>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</si>
  <si>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</si>
  <si>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</si>
  <si>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</si>
  <si>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</si>
  <si>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</si>
  <si>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</si>
  <si>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</si>
  <si>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</si>
  <si>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</si>
  <si>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</si>
  <si>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</si>
  <si>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</si>
  <si>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</si>
  <si>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</si>
  <si>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</si>
  <si>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</si>
  <si>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</si>
  <si>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</si>
  <si>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</si>
  <si>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</si>
  <si>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</si>
  <si>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</si>
  <si>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</si>
  <si>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</si>
  <si>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</si>
  <si>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</si>
  <si>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</si>
  <si>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</si>
  <si>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</si>
  <si>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</si>
  <si>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</si>
  <si>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</si>
  <si>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</si>
  <si>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</si>
  <si>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</si>
  <si>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</si>
  <si>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</si>
  <si>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</si>
  <si>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</si>
  <si>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</si>
  <si>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</si>
  <si>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</si>
  <si>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</si>
  <si>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</si>
  <si>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</si>
  <si>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</si>
  <si>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</si>
  <si>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</si>
  <si>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</si>
  <si>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</si>
  <si>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</si>
  <si>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</si>
  <si>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</si>
  <si>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</si>
  <si>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</si>
  <si>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</si>
  <si>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</si>
  <si>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</si>
  <si>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</si>
  <si>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</si>
  <si>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</si>
  <si>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</si>
  <si>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</si>
  <si>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</si>
  <si>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</si>
  <si>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</si>
  <si>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</si>
  <si>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</si>
  <si>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</si>
  <si>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</si>
  <si>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</si>
  <si>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</si>
  <si>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</si>
  <si>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</si>
  <si>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</si>
  <si>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</si>
  <si>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</si>
  <si>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</si>
  <si>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</si>
  <si>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</si>
  <si>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</si>
  <si>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</si>
  <si>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</si>
  <si>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</si>
  <si>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</si>
  <si>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</si>
  <si>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</si>
  <si>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</si>
  <si>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</si>
  <si>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</si>
  <si>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</si>
  <si>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</si>
  <si>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</si>
  <si>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</si>
  <si>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</si>
  <si>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</si>
  <si>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</si>
  <si>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</si>
  <si>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</si>
  <si>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</si>
  <si>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</si>
  <si>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</si>
  <si>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</si>
  <si>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</si>
  <si>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</si>
  <si>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</si>
  <si>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</si>
  <si>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</si>
  <si>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</si>
  <si>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</si>
  <si>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</si>
  <si>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</si>
  <si>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</si>
  <si>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</si>
  <si>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</si>
  <si>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</si>
  <si>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</si>
  <si>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</si>
  <si>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</si>
  <si>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</si>
  <si>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</si>
  <si>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</si>
  <si>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</si>
  <si>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</si>
  <si>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</si>
  <si>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</si>
  <si>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</si>
  <si>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</si>
  <si>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</si>
  <si>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</si>
  <si>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</si>
  <si>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</si>
  <si>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</si>
  <si>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</si>
  <si>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</si>
  <si>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</si>
  <si>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</si>
  <si>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</si>
  <si>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</si>
  <si>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</si>
  <si>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</si>
  <si>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</si>
  <si>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</si>
  <si>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</si>
  <si>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</si>
  <si>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</si>
  <si>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</si>
  <si>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</si>
  <si>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</si>
  <si>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</si>
  <si>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</si>
  <si>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</si>
  <si>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</si>
  <si>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</si>
  <si>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</si>
  <si>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</si>
  <si>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</si>
  <si>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</si>
  <si>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</si>
  <si>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</si>
  <si>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</si>
  <si>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</si>
  <si>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</si>
  <si>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</si>
  <si>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</si>
  <si>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</si>
  <si>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</si>
  <si>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</si>
  <si>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</si>
  <si>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</si>
  <si>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</si>
  <si>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</si>
  <si>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</si>
  <si>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</si>
  <si>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</si>
  <si>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</si>
  <si>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</si>
  <si>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</si>
  <si>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</si>
  <si>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</si>
  <si>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</si>
  <si>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</si>
  <si>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</si>
  <si>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</si>
  <si>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</si>
  <si>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</si>
  <si>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</si>
  <si>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</si>
  <si>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</si>
  <si>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</si>
  <si>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</si>
  <si>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</si>
  <si>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</si>
  <si>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</si>
  <si>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</si>
  <si>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</si>
  <si>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</si>
  <si>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</si>
  <si>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</si>
  <si>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</si>
  <si>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</si>
  <si>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</si>
  <si>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</si>
  <si>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</si>
  <si>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</si>
  <si>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</si>
  <si>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</si>
  <si>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</si>
  <si>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</si>
  <si>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</si>
  <si>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</si>
  <si>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</si>
  <si>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</si>
  <si>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</si>
  <si>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</si>
  <si>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</si>
  <si>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</si>
  <si>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</si>
  <si>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</si>
  <si>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</si>
  <si>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</si>
  <si>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</si>
  <si>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</si>
  <si>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</si>
  <si>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</si>
  <si>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</si>
  <si>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</si>
  <si>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</si>
  <si>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</si>
  <si>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</si>
  <si>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</si>
  <si>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</si>
  <si>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</si>
  <si>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</si>
  <si>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</si>
  <si>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</si>
  <si>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</si>
  <si>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</si>
  <si>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</si>
  <si>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</si>
  <si>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</si>
  <si>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</si>
  <si>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</si>
  <si>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</si>
  <si>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</si>
  <si>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</si>
  <si>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</si>
  <si>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</si>
  <si>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</si>
  <si>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</si>
  <si>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</si>
  <si>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</si>
  <si>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</si>
  <si>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</si>
  <si>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</si>
  <si>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</si>
  <si>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</si>
  <si>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</si>
  <si>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</si>
  <si>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</si>
  <si>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</si>
  <si>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</si>
  <si>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</si>
  <si>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</si>
  <si>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</si>
  <si>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</si>
  <si>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</si>
  <si>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</si>
  <si>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</si>
  <si>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</si>
  <si>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</si>
  <si>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</si>
  <si>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</si>
  <si>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</si>
  <si>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</si>
  <si>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</si>
  <si>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</si>
  <si>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</si>
  <si>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</si>
  <si>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</si>
  <si>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</si>
  <si>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</si>
  <si>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</si>
  <si>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</si>
  <si>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</si>
  <si>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</si>
  <si>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</si>
  <si>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</si>
  <si>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</si>
  <si>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</si>
  <si>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</si>
  <si>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</si>
  <si>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</si>
  <si>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</si>
  <si>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</si>
  <si>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</si>
  <si>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</si>
  <si>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</si>
  <si>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</si>
  <si>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</si>
  <si>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</si>
  <si>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</si>
  <si>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</si>
  <si>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</si>
  <si>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</si>
  <si>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</si>
  <si>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</si>
  <si>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</si>
  <si>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</si>
  <si>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</si>
  <si>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</si>
  <si>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</si>
  <si>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</si>
  <si>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</si>
  <si>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</si>
  <si>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</si>
  <si>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</si>
  <si>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</si>
  <si>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</si>
  <si>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</si>
  <si>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</si>
  <si>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</si>
  <si>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</si>
  <si>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</si>
  <si>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</si>
  <si>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</si>
  <si>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</si>
  <si>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</si>
  <si>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</si>
  <si>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</si>
  <si>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</si>
  <si>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</si>
  <si>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</si>
  <si>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</si>
  <si>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</si>
  <si>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</si>
  <si>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</si>
  <si>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</si>
  <si>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</si>
  <si>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</si>
  <si>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</si>
  <si>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</si>
  <si>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</si>
  <si>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</si>
  <si>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</si>
  <si>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</si>
  <si>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</si>
  <si>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</si>
  <si>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</si>
  <si>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</si>
  <si>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</si>
  <si>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</si>
  <si>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</si>
  <si>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</si>
  <si>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</si>
  <si>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</si>
  <si>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</si>
  <si>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</si>
  <si>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</si>
  <si>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</si>
  <si>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</si>
  <si>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</si>
  <si>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</si>
  <si>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</si>
  <si>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</si>
  <si>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</si>
  <si>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</si>
  <si>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</si>
  <si>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</si>
  <si>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</si>
  <si>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</si>
  <si>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</si>
  <si>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</si>
  <si>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</si>
  <si>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</si>
  <si>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</si>
  <si>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</si>
  <si>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</si>
  <si>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</si>
  <si>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</si>
  <si>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</si>
  <si>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</si>
  <si>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</si>
  <si>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</si>
  <si>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</si>
  <si>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</si>
  <si>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</si>
  <si>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</si>
  <si>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</si>
  <si>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</si>
  <si>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</si>
  <si>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</si>
  <si>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</si>
  <si>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</si>
  <si>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</si>
  <si>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</si>
  <si>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</si>
  <si>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</si>
  <si>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</si>
  <si>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</si>
  <si>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</si>
  <si>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</si>
  <si>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</si>
  <si>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</si>
  <si>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</si>
  <si>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</si>
  <si>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</si>
  <si>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</si>
  <si>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</si>
  <si>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</si>
  <si>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</si>
  <si>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</si>
  <si>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</si>
  <si>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</si>
  <si>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</si>
  <si>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</si>
  <si>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</si>
  <si>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</si>
  <si>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</si>
  <si>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</si>
  <si>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</si>
  <si>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</si>
  <si>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</si>
  <si>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</si>
  <si>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</si>
  <si>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</si>
  <si>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</si>
  <si>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</si>
  <si>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</si>
  <si>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</si>
  <si>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</si>
  <si>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</si>
  <si>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</si>
  <si>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</si>
  <si>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</si>
  <si>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</si>
  <si>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</si>
  <si>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</si>
  <si>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</si>
  <si>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</si>
  <si>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</si>
  <si>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</si>
  <si>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</si>
  <si>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</si>
  <si>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</si>
  <si>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</si>
  <si>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</si>
  <si>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</si>
  <si>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</si>
  <si>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</si>
  <si>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</si>
  <si>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</si>
  <si>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</si>
  <si>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</si>
  <si>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</si>
  <si>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</si>
  <si>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</si>
  <si>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</si>
  <si>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</si>
  <si>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</si>
  <si>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</si>
  <si>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</si>
  <si>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</si>
  <si>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</si>
  <si>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</si>
  <si>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</si>
  <si>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</si>
  <si>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</si>
  <si>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</si>
  <si>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</si>
  <si>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</si>
  <si>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</si>
  <si>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</si>
  <si>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</si>
  <si>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</si>
  <si>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</si>
  <si>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</si>
  <si>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</si>
  <si>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</si>
  <si>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</si>
  <si>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</si>
  <si>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</si>
  <si>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</si>
  <si>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</si>
  <si>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</si>
  <si>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</si>
  <si>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</si>
  <si>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</si>
  <si>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</si>
  <si>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</si>
  <si>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</si>
  <si>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</si>
  <si>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</si>
  <si>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</si>
  <si>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</si>
  <si>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</si>
  <si>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</si>
  <si>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</si>
  <si>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</si>
  <si>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</si>
  <si>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</si>
  <si>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</si>
  <si>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</si>
  <si>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</si>
  <si>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</si>
  <si>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</si>
  <si>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</si>
  <si>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</si>
  <si>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</si>
  <si>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</si>
  <si>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</si>
  <si>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</si>
  <si>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</si>
  <si>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</si>
  <si>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</si>
  <si>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</si>
  <si>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</si>
  <si>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</si>
  <si>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</si>
  <si>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</si>
  <si>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</si>
  <si>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</si>
  <si>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</si>
  <si>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</si>
  <si>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</si>
  <si>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</si>
  <si>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</si>
  <si>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</si>
  <si>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</si>
  <si>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</si>
  <si>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</si>
  <si>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</si>
  <si>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</si>
  <si>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</si>
  <si>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</si>
  <si>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</si>
  <si>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</si>
  <si>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</si>
  <si>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</si>
  <si>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</si>
  <si>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</si>
  <si>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</si>
  <si>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</si>
  <si>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</si>
  <si>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</si>
  <si>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</si>
  <si>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</si>
  <si>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</si>
  <si>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</si>
  <si>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</si>
  <si>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</si>
  <si>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</si>
  <si>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</si>
  <si>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</si>
  <si>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</si>
  <si>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</si>
  <si>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</si>
  <si>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</si>
  <si>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</si>
  <si>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</si>
  <si>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</si>
  <si>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</si>
  <si>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</si>
  <si>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</si>
  <si>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</si>
  <si>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</si>
  <si>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</si>
  <si>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</si>
  <si>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</si>
  <si>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</si>
  <si>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</si>
  <si>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</si>
  <si>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</si>
  <si>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</si>
  <si>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</si>
  <si>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</si>
  <si>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</si>
  <si>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</si>
  <si>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</si>
  <si>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</si>
  <si>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</si>
  <si>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</si>
  <si>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</si>
  <si>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</si>
  <si>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</si>
  <si>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</si>
  <si>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</si>
  <si>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</si>
  <si>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</si>
  <si>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</si>
  <si>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</si>
  <si>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</si>
  <si>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</si>
  <si>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</si>
  <si>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</si>
  <si>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</si>
  <si>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</si>
  <si>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</si>
  <si>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</si>
  <si>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</si>
  <si>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</si>
  <si>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</si>
  <si>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</si>
  <si>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</si>
  <si>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</si>
  <si>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</si>
  <si>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</si>
  <si>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</si>
  <si>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</si>
  <si>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</si>
  <si>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</si>
  <si>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</si>
  <si>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</si>
  <si>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</si>
  <si>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</si>
  <si>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</si>
  <si>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</si>
  <si>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</si>
  <si>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</si>
  <si>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</si>
  <si>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</si>
  <si>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</si>
  <si>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</si>
  <si>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</si>
  <si>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</si>
  <si>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</si>
  <si>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</si>
  <si>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</si>
  <si>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</si>
  <si>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</si>
  <si>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</si>
  <si>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</si>
  <si>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</si>
  <si>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</si>
  <si>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</si>
  <si>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</si>
  <si>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</si>
  <si>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</si>
  <si>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</si>
  <si>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</si>
  <si>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</si>
  <si>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</si>
  <si>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</si>
  <si>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</si>
  <si>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</si>
  <si>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</si>
  <si>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</si>
  <si>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</si>
  <si>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</si>
  <si>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</si>
  <si>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</si>
  <si>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</si>
  <si>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</si>
  <si>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</si>
  <si>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</si>
  <si>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</si>
  <si>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</si>
  <si>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</si>
  <si>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</si>
  <si>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</si>
  <si>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</si>
  <si>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</si>
  <si>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</si>
  <si>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</si>
  <si>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</si>
  <si>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</si>
  <si>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</si>
  <si>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</si>
  <si>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</si>
  <si>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</si>
  <si>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</si>
  <si>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</si>
  <si>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</si>
  <si>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</si>
  <si>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</si>
  <si>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</si>
  <si>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</si>
  <si>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</si>
  <si>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</si>
  <si>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</si>
  <si>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</si>
  <si>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</si>
  <si>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</si>
  <si>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</si>
  <si>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</si>
  <si>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</si>
  <si>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</si>
  <si>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</si>
  <si>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</si>
  <si>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</si>
  <si>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</si>
  <si>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</si>
  <si>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</si>
  <si>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</si>
  <si>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</si>
  <si>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</si>
  <si>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</si>
  <si>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</si>
  <si>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</si>
  <si>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</si>
  <si>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</si>
  <si>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</si>
  <si>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</si>
  <si>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</si>
  <si>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</si>
  <si>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</si>
  <si>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</si>
  <si>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</si>
  <si>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</si>
  <si>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</si>
  <si>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</si>
  <si>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</si>
  <si>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</si>
  <si>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</si>
  <si>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</si>
  <si>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</si>
  <si>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</si>
  <si>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</si>
  <si>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</si>
  <si>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</si>
  <si>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</si>
  <si>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</si>
  <si>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</si>
  <si>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</si>
  <si>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</si>
  <si>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</si>
  <si>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</si>
  <si>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</si>
  <si>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</si>
  <si>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</si>
  <si>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</si>
  <si>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</si>
  <si>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</si>
  <si>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</si>
  <si>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</si>
  <si>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</si>
  <si>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</si>
  <si>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</si>
  <si>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</si>
  <si>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</si>
  <si>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</si>
  <si>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</si>
  <si>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</si>
  <si>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</si>
  <si>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</si>
  <si>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</si>
  <si>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</si>
  <si>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</si>
  <si>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</si>
  <si>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</si>
  <si>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</si>
  <si>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</si>
  <si>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</si>
  <si>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</si>
  <si>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</si>
  <si>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</si>
  <si>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</si>
  <si>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</si>
  <si>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</si>
  <si>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</si>
  <si>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</si>
  <si>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</si>
  <si>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</si>
  <si>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</si>
  <si>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</si>
  <si>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</si>
  <si>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</si>
  <si>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</si>
  <si>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</si>
  <si>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</si>
  <si>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</si>
  <si>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</si>
  <si>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</si>
  <si>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</si>
  <si>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</si>
  <si>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</si>
  <si>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</si>
  <si>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</si>
  <si>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</si>
  <si>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</si>
  <si>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</si>
  <si>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</si>
  <si>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</si>
  <si>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</si>
  <si>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</si>
  <si>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</si>
  <si>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</si>
  <si>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</si>
  <si>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</si>
  <si>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</si>
  <si>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</si>
  <si>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</si>
  <si>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</si>
  <si>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</si>
  <si>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</si>
  <si>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</si>
  <si>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</si>
  <si>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</si>
  <si>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</si>
  <si>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</si>
  <si>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</si>
  <si>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</si>
  <si>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</si>
  <si>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</si>
  <si>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</si>
  <si>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</si>
  <si>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</si>
  <si>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</si>
  <si>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</si>
  <si>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</si>
  <si>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</si>
  <si>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</si>
  <si>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</si>
  <si>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</si>
  <si>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</si>
  <si>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</si>
  <si>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</si>
  <si>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</si>
  <si>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</si>
  <si>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</si>
  <si>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</si>
  <si>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</si>
  <si>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</si>
  <si>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</si>
  <si>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</si>
  <si>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</si>
  <si>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</si>
  <si>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</si>
  <si>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</si>
  <si>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</si>
  <si>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</si>
  <si>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</si>
  <si>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</si>
  <si>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</si>
  <si>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</si>
  <si>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</si>
  <si>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</si>
  <si>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</si>
  <si>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</si>
  <si>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</si>
  <si>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</si>
  <si>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</si>
  <si>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</si>
  <si>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</si>
  <si>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</si>
  <si>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</si>
  <si>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</si>
  <si>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</si>
  <si>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</si>
  <si>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</si>
  <si>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</si>
  <si>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</si>
  <si>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</si>
  <si>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</si>
  <si>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</si>
  <si>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</si>
  <si>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</si>
  <si>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</si>
  <si>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</si>
  <si>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</si>
  <si>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</si>
  <si>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</si>
  <si>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</si>
  <si>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</si>
  <si>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</si>
  <si>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</si>
  <si>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</si>
  <si>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</si>
  <si>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</si>
  <si>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</si>
  <si>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</si>
  <si>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</si>
  <si>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</si>
  <si>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</si>
  <si>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</si>
  <si>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</si>
  <si>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</si>
  <si>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</si>
  <si>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</si>
  <si>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</si>
  <si>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</si>
  <si>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</si>
  <si>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</si>
  <si>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</si>
  <si>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</si>
  <si>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</si>
  <si>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</si>
  <si>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</si>
  <si>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</si>
  <si>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</si>
  <si>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</si>
  <si>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</si>
  <si>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</si>
  <si>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</si>
  <si>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</si>
  <si>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</si>
  <si>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</si>
  <si>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</si>
  <si>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</si>
  <si>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</si>
  <si>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</si>
  <si>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</si>
  <si>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</si>
  <si>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</si>
  <si>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</si>
  <si>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</si>
  <si>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</si>
  <si>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</si>
  <si>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</si>
  <si>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</si>
  <si>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</si>
  <si>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</si>
  <si>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</si>
  <si>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</si>
  <si>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</si>
  <si>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</si>
  <si>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</si>
  <si>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</si>
  <si>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</si>
  <si>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</si>
  <si>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</si>
  <si>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</si>
  <si>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</si>
  <si>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</si>
  <si>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</si>
  <si>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</si>
  <si>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</si>
  <si>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</si>
  <si>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</si>
  <si>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</si>
  <si>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</si>
  <si>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</si>
  <si>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</si>
  <si>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</si>
  <si>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</si>
  <si>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</si>
  <si>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</si>
  <si>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</si>
  <si>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</si>
  <si>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</si>
  <si>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</si>
  <si>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</si>
  <si>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</si>
  <si>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</si>
  <si>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</si>
  <si>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</si>
  <si>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</si>
  <si>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</si>
  <si>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</si>
  <si>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</si>
  <si>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</si>
  <si>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</si>
  <si>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</si>
  <si>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</si>
  <si>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</si>
  <si>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</si>
  <si>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</si>
  <si>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</si>
  <si>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</si>
  <si>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</si>
  <si>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</si>
  <si>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</si>
  <si>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</si>
  <si>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</si>
  <si>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</si>
  <si>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</si>
  <si>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</si>
  <si>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</si>
  <si>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</si>
  <si>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</si>
  <si>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</si>
  <si>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</si>
  <si>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</si>
  <si>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</si>
  <si>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</si>
  <si>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</si>
  <si>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</si>
  <si>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</si>
  <si>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</si>
  <si>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</si>
  <si>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</si>
  <si>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</si>
  <si>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</si>
  <si>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</si>
  <si>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</si>
  <si>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</si>
  <si>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</si>
  <si>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</si>
  <si>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</si>
  <si>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</si>
  <si>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</si>
  <si>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</si>
  <si>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</si>
  <si>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</si>
  <si>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</si>
  <si>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</si>
  <si>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</si>
  <si>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</si>
  <si>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</si>
  <si>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</si>
  <si>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</si>
  <si>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</si>
  <si>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</si>
  <si>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</si>
  <si>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</si>
  <si>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</si>
  <si>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</si>
  <si>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</si>
  <si>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</si>
  <si>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</si>
  <si>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</si>
  <si>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</si>
  <si>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</si>
  <si>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</si>
  <si>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</si>
  <si>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</si>
  <si>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</si>
  <si>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</si>
  <si>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</si>
  <si>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</si>
  <si>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</si>
  <si>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</si>
  <si>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</si>
  <si>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</si>
  <si>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</si>
  <si>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</si>
  <si>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</si>
  <si>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</si>
  <si>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</si>
  <si>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</si>
  <si>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</si>
  <si>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</si>
  <si>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</si>
  <si>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</si>
  <si>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</si>
  <si>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</si>
  <si>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</si>
  <si>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</si>
  <si>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</si>
  <si>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</si>
  <si>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</si>
  <si>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</si>
  <si>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</si>
  <si>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</si>
  <si>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</si>
  <si>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</si>
  <si>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</si>
  <si>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</si>
  <si>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</si>
  <si>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</si>
  <si>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</si>
  <si>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</si>
  <si>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</si>
  <si>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</si>
  <si>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</si>
  <si>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</si>
  <si>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</si>
  <si>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</si>
  <si>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</si>
  <si>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</si>
  <si>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</si>
  <si>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</si>
  <si>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</si>
  <si>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</si>
  <si>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</si>
  <si>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</si>
  <si>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</si>
  <si>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</si>
  <si>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</si>
  <si>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</si>
  <si>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</si>
  <si>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</si>
  <si>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</si>
  <si>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</si>
  <si>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</si>
  <si>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</si>
  <si>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</si>
  <si>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</si>
  <si>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</si>
  <si>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</si>
  <si>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</si>
  <si>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</si>
  <si>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</si>
  <si>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</si>
  <si>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</si>
  <si>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</si>
  <si>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</si>
  <si>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</si>
  <si>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</si>
  <si>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</si>
  <si>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</si>
  <si>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</si>
  <si>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</si>
  <si>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</si>
  <si>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</si>
  <si>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</si>
  <si>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</si>
  <si>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</si>
  <si>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</si>
  <si>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</si>
  <si>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</si>
  <si>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</si>
  <si>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</si>
  <si>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</si>
  <si>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</si>
  <si>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</si>
  <si>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</si>
  <si>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</si>
  <si>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</si>
  <si>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</si>
  <si>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</si>
  <si>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</si>
  <si>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</si>
  <si>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</si>
  <si>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</si>
  <si>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</si>
  <si>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</si>
  <si>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</si>
  <si>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</si>
  <si>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</si>
  <si>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</si>
  <si>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</si>
  <si>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</si>
  <si>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</si>
  <si>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</si>
  <si>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</si>
  <si>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</si>
  <si>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</si>
  <si>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</si>
  <si>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</si>
  <si>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</si>
  <si>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</si>
  <si>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</si>
  <si>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</si>
  <si>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</si>
  <si>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</si>
  <si>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</si>
  <si>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</si>
  <si>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</si>
  <si>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</si>
  <si>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</si>
  <si>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</si>
  <si>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</si>
  <si>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</si>
  <si>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</si>
  <si>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</si>
  <si>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</si>
  <si>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</si>
  <si>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</si>
  <si>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</si>
  <si>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</si>
  <si>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</si>
  <si>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</si>
  <si>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</si>
  <si>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</si>
  <si>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</si>
  <si>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</si>
  <si>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</si>
  <si>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</si>
  <si>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</si>
  <si>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</si>
  <si>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</si>
  <si>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</si>
  <si>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</si>
  <si>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</si>
  <si>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</si>
  <si>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</si>
  <si>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</si>
  <si>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</si>
  <si>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</si>
  <si>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</si>
  <si>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</si>
  <si>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</si>
  <si>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</si>
  <si>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</si>
  <si>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</si>
  <si>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</si>
  <si>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</si>
  <si>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</si>
  <si>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</si>
  <si>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</si>
  <si>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</si>
  <si>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</si>
  <si>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</si>
  <si>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</si>
  <si>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</si>
  <si>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</si>
  <si>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</si>
  <si>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</si>
  <si>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</si>
  <si>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</si>
  <si>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</si>
  <si>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</si>
  <si>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</si>
  <si>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</si>
  <si>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</si>
  <si>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</si>
  <si>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</si>
  <si>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</si>
  <si>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</si>
  <si>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</si>
  <si>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</si>
  <si>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</si>
  <si>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</si>
  <si>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</si>
  <si>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</si>
  <si>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</si>
  <si>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</si>
  <si>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</si>
  <si>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</si>
  <si>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</si>
  <si>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</si>
  <si>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</si>
  <si>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</si>
  <si>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</si>
  <si>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</si>
  <si>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</si>
  <si>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</si>
  <si>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</si>
  <si>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</si>
  <si>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</si>
  <si>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</si>
  <si>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</si>
  <si>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</si>
  <si>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</si>
  <si>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</si>
  <si>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</si>
  <si>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</si>
  <si>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</si>
  <si>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</si>
  <si>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</si>
  <si>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</si>
  <si>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</si>
  <si>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</si>
  <si>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</si>
  <si>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</si>
  <si>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</si>
  <si>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</si>
  <si>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</si>
  <si>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</si>
  <si>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</si>
  <si>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</si>
  <si>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</si>
  <si>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</si>
  <si>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</si>
  <si>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</si>
  <si>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</si>
  <si>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</si>
  <si>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</si>
  <si>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</si>
  <si>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</si>
  <si>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</si>
  <si>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</si>
  <si>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</si>
  <si>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</si>
  <si>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</si>
  <si>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</si>
  <si>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</si>
  <si>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</si>
  <si>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</si>
  <si>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</si>
  <si>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</si>
  <si>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</si>
  <si>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</si>
  <si>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</si>
  <si>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</si>
  <si>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</si>
  <si>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</si>
  <si>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</si>
  <si>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</si>
  <si>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</si>
  <si>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</si>
  <si>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</si>
  <si>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</si>
  <si>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</si>
  <si>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</si>
  <si>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</si>
  <si>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</si>
  <si>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</si>
  <si>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</si>
  <si>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</si>
  <si>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</si>
  <si>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</si>
  <si>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</si>
  <si>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</si>
  <si>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</si>
  <si>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</si>
  <si>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</si>
  <si>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</si>
  <si>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</si>
  <si>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</si>
  <si>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</si>
  <si>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</si>
  <si>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</si>
  <si>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</si>
  <si>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</si>
  <si>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</si>
  <si>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</si>
  <si>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</si>
  <si>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</si>
  <si>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</si>
  <si>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</si>
  <si>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</si>
  <si>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</si>
  <si>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</si>
  <si>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</si>
  <si>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</si>
  <si>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</si>
  <si>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</si>
  <si>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</si>
  <si>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</si>
  <si>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</si>
  <si>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</si>
  <si>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</si>
  <si>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</si>
  <si>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</si>
  <si>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</si>
  <si>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</si>
  <si>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</si>
  <si>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</si>
  <si>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</si>
  <si>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</si>
  <si>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</si>
  <si>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</si>
  <si>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</si>
  <si>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</si>
  <si>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</si>
  <si>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</si>
  <si>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</si>
  <si>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</si>
  <si>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</si>
  <si>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</si>
  <si>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</si>
  <si>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</si>
  <si>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</si>
  <si>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</si>
  <si>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</si>
  <si>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</si>
  <si>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</si>
  <si>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</si>
  <si>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</si>
  <si>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</si>
  <si>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</si>
  <si>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</si>
  <si>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</si>
  <si>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</si>
  <si>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</si>
  <si>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</si>
  <si>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</si>
  <si>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</si>
  <si>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</si>
  <si>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</si>
  <si>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</si>
  <si>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</si>
  <si>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</si>
  <si>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</si>
  <si>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</si>
  <si>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</si>
  <si>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</si>
  <si>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</si>
  <si>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</si>
  <si>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</si>
  <si>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</si>
  <si>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</si>
  <si>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</si>
  <si>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</si>
  <si>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</si>
  <si>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</si>
  <si>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</si>
  <si>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</si>
  <si>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</si>
  <si>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</si>
  <si>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</si>
  <si>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</si>
  <si>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</si>
  <si>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</si>
  <si>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</si>
  <si>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</si>
  <si>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</si>
  <si>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</si>
  <si>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</si>
  <si>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</si>
  <si>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</si>
  <si>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</si>
  <si>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</si>
  <si>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</si>
  <si>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</si>
  <si>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</si>
  <si>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</si>
  <si>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</si>
  <si>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</si>
  <si>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</si>
  <si>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</si>
  <si>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</si>
  <si>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</si>
  <si>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</si>
  <si>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</si>
  <si>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</si>
  <si>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</si>
  <si>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</si>
  <si>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</si>
  <si>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</si>
  <si>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</si>
  <si>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</si>
  <si>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</si>
  <si>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</si>
  <si>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</si>
  <si>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</si>
  <si>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</si>
  <si>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</si>
  <si>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</si>
  <si>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</si>
  <si>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</si>
  <si>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</si>
  <si>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</si>
  <si>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</si>
  <si>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</si>
  <si>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</si>
  <si>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</si>
  <si>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</si>
  <si>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</si>
  <si>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</si>
  <si>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</si>
  <si>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</si>
  <si>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</si>
  <si>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</si>
  <si>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</si>
  <si>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</si>
  <si>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</si>
  <si>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</si>
  <si>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</si>
  <si>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</si>
  <si>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</si>
  <si>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</si>
  <si>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</si>
  <si>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</si>
  <si>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</si>
  <si>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</si>
  <si>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</si>
  <si>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</si>
  <si>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</si>
  <si>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</si>
  <si>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</si>
  <si>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</si>
  <si>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</si>
  <si>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</si>
  <si>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</si>
  <si>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</si>
  <si>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</si>
  <si>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</si>
  <si>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</si>
  <si>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</si>
  <si>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</si>
  <si>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</si>
  <si>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</si>
  <si>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</si>
  <si>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</si>
  <si>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</si>
  <si>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</si>
  <si>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</si>
  <si>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</si>
  <si>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</si>
  <si>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</si>
  <si>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</si>
  <si>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</si>
  <si>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</si>
  <si>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</si>
  <si>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</si>
  <si>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</si>
  <si>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</si>
  <si>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</si>
  <si>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</si>
  <si>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</si>
  <si>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</si>
  <si>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</si>
  <si>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</si>
  <si>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</si>
  <si>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</si>
  <si>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</si>
  <si>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</si>
  <si>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</si>
  <si>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</si>
  <si>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</si>
  <si>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</si>
  <si>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</si>
  <si>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</si>
  <si>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</si>
  <si>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</si>
  <si>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</si>
  <si>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</si>
  <si>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</si>
  <si>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</si>
  <si>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</si>
  <si>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</si>
  <si>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</si>
  <si>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</si>
  <si>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</si>
  <si>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</si>
  <si>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</si>
  <si>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</si>
  <si>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</si>
  <si>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</si>
  <si>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</si>
  <si>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</si>
  <si>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</si>
  <si>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</si>
  <si>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</si>
  <si>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</si>
  <si>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</si>
  <si>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</si>
  <si>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</si>
  <si>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</si>
  <si>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</si>
  <si>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</si>
  <si>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</si>
  <si>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</si>
  <si>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</si>
  <si>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</si>
  <si>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</si>
  <si>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</si>
  <si>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</si>
  <si>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</si>
  <si>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</si>
  <si>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</si>
  <si>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</si>
  <si>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</si>
  <si>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</si>
  <si>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</si>
  <si>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</si>
  <si>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</si>
  <si>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</si>
  <si>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</si>
  <si>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</si>
  <si>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</si>
  <si>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</si>
  <si>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</si>
  <si>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</si>
  <si>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</si>
  <si>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</si>
  <si>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</si>
  <si>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</si>
  <si>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</si>
  <si>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</si>
  <si>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</si>
  <si>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</si>
  <si>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</si>
  <si>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</si>
  <si>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</si>
  <si>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</si>
  <si>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</si>
  <si>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</si>
  <si>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</si>
  <si>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</si>
  <si>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</si>
  <si>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</si>
  <si>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</si>
  <si>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</si>
  <si>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</si>
  <si>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</si>
  <si>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</si>
  <si>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</si>
  <si>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</si>
  <si>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</si>
  <si>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</si>
  <si>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</si>
  <si>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</si>
  <si>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</si>
  <si>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</si>
  <si>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</si>
  <si>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</si>
  <si>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</si>
  <si>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</si>
  <si>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</si>
  <si>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</si>
  <si>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</si>
  <si>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</si>
  <si>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</si>
  <si>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</si>
  <si>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</si>
  <si>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</si>
  <si>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</si>
  <si>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</si>
  <si>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</si>
  <si>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</si>
  <si>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</si>
  <si>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</si>
  <si>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</si>
  <si>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</si>
  <si>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</si>
  <si>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</si>
  <si>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</si>
  <si>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</si>
  <si>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</si>
  <si>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</si>
  <si>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</si>
  <si>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</si>
  <si>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</si>
  <si>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</si>
  <si>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</si>
  <si>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</si>
  <si>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</si>
  <si>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</si>
  <si>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</si>
  <si>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</si>
  <si>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</si>
  <si>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</si>
  <si>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</si>
  <si>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</si>
  <si>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</si>
  <si>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</si>
  <si>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</si>
  <si>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</si>
  <si>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</si>
  <si>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</si>
  <si>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</si>
  <si>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</si>
  <si>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</si>
  <si>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</si>
  <si>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</si>
  <si>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</si>
  <si>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</si>
  <si>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</si>
  <si>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</si>
  <si>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</si>
  <si>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</si>
  <si>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</si>
  <si>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</si>
  <si>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</si>
  <si>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</si>
  <si>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</si>
  <si>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</si>
  <si>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</si>
  <si>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</si>
  <si>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</si>
  <si>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</si>
  <si>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</si>
  <si>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</si>
  <si>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</si>
  <si>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</si>
  <si>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</si>
  <si>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</si>
  <si>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</si>
  <si>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</si>
  <si>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</si>
  <si>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</si>
  <si>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</si>
  <si>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</si>
  <si>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</si>
  <si>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</si>
  <si>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</si>
  <si>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</si>
  <si>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</si>
  <si>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</si>
  <si>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</si>
  <si>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</si>
  <si>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</si>
  <si>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</si>
  <si>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</si>
  <si>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</si>
  <si>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</si>
  <si>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</si>
  <si>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</si>
  <si>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</si>
  <si>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</si>
  <si>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</si>
  <si>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</si>
  <si>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</si>
  <si>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</si>
  <si>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</si>
  <si>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</si>
  <si>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</si>
  <si>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</si>
  <si>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</si>
  <si>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</si>
  <si>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</si>
  <si>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</si>
  <si>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</si>
  <si>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</si>
  <si>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</si>
  <si>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</si>
  <si>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</si>
  <si>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</si>
  <si>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</si>
  <si>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</si>
  <si>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</si>
  <si>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</si>
  <si>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</si>
  <si>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</si>
  <si>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</si>
  <si>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</si>
  <si>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</si>
  <si>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</si>
  <si>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</si>
  <si>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</si>
  <si>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</si>
  <si>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</si>
  <si>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</si>
  <si>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</si>
  <si>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</si>
  <si>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</si>
  <si>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</si>
  <si>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</si>
  <si>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</si>
  <si>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</si>
  <si>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</si>
  <si>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</si>
  <si>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</si>
  <si>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</si>
  <si>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</si>
  <si>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</si>
  <si>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</si>
  <si>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</si>
  <si>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</si>
  <si>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</si>
  <si>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</si>
  <si>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</si>
  <si>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</si>
  <si>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</si>
  <si>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</si>
  <si>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</si>
  <si>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</si>
  <si>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</si>
  <si>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</si>
  <si>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</si>
  <si>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</si>
  <si>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</si>
  <si>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</si>
  <si>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</si>
  <si>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</si>
  <si>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</si>
  <si>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</si>
  <si>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</si>
  <si>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</si>
  <si>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</si>
  <si>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</si>
  <si>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</si>
  <si>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</si>
  <si>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</si>
  <si>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</si>
  <si>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</si>
  <si>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</si>
  <si>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</si>
  <si>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</si>
  <si>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</si>
  <si>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</si>
  <si>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</si>
  <si>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</si>
  <si>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</si>
  <si>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</si>
  <si>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</si>
  <si>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</si>
  <si>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</si>
  <si>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</si>
  <si>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</si>
  <si>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</si>
  <si>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</si>
  <si>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</si>
  <si>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</si>
  <si>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</si>
  <si>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</si>
  <si>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</si>
  <si>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</si>
  <si>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</si>
  <si>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</si>
  <si>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</si>
  <si>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</si>
  <si>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</si>
  <si>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</si>
  <si>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</si>
  <si>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</si>
  <si>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</si>
  <si>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</si>
  <si>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</si>
  <si>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</si>
  <si>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</si>
  <si>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</si>
  <si>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</si>
  <si>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</si>
  <si>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</si>
  <si>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</si>
  <si>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</si>
  <si>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</si>
  <si>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</si>
  <si>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</si>
  <si>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</si>
  <si>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</si>
  <si>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</si>
  <si>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</si>
  <si>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</si>
  <si>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</si>
  <si>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</si>
  <si>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</si>
  <si>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</si>
  <si>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</si>
  <si>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</si>
  <si>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</si>
  <si>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</si>
  <si>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</si>
  <si>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</si>
  <si>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</si>
  <si>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</si>
  <si>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</si>
  <si>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</si>
  <si>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</si>
  <si>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</si>
  <si>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</si>
  <si>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</si>
  <si>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</si>
  <si>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</si>
  <si>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</si>
  <si>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</si>
  <si>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</si>
  <si>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</si>
  <si>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</si>
  <si>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</si>
  <si>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</si>
  <si>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</si>
  <si>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</si>
  <si>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</si>
  <si>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</si>
  <si>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</si>
  <si>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</si>
  <si>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</si>
  <si>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</si>
  <si>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</si>
  <si>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</si>
  <si>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</si>
  <si>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</si>
  <si>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</si>
  <si>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</si>
  <si>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</si>
  <si>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</si>
  <si>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</si>
  <si>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</si>
  <si>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</si>
  <si>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</si>
  <si>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</si>
  <si>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</si>
  <si>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</si>
  <si>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</si>
  <si>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</si>
  <si>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</si>
  <si>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</si>
  <si>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</si>
  <si>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</si>
  <si>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</si>
  <si>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</si>
  <si>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</si>
  <si>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</si>
  <si>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</si>
  <si>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</si>
  <si>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</si>
  <si>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</si>
  <si>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</si>
  <si>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</si>
  <si>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</si>
  <si>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</si>
  <si>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</si>
  <si>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</si>
  <si>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</si>
  <si>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</si>
  <si>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</si>
  <si>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</si>
  <si>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</si>
  <si>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</si>
  <si>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</si>
  <si>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</si>
  <si>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</si>
  <si>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</si>
  <si>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</si>
  <si>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</si>
  <si>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</si>
  <si>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</si>
  <si>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</si>
  <si>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</si>
  <si>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</si>
  <si>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</si>
  <si>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</si>
  <si>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</si>
  <si>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</si>
  <si>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</si>
  <si>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</si>
  <si>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</si>
  <si>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</si>
  <si>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</si>
  <si>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</si>
  <si>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</si>
  <si>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</si>
  <si>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</si>
  <si>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</si>
  <si>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</si>
  <si>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</si>
  <si>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</si>
  <si>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</si>
  <si>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</si>
  <si>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</si>
  <si>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</si>
  <si>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</si>
  <si>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</si>
  <si>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</si>
  <si>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</si>
  <si>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</si>
  <si>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</si>
  <si>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</si>
  <si>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</si>
  <si>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</si>
  <si>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</si>
  <si>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</si>
  <si>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</si>
  <si>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</si>
  <si>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</si>
  <si>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</si>
  <si>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</si>
  <si>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</si>
  <si>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</si>
  <si>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</si>
  <si>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</si>
  <si>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</si>
  <si>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</si>
  <si>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</si>
  <si>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</si>
  <si>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</si>
  <si>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</si>
  <si>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</si>
  <si>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</si>
  <si>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</si>
  <si>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</si>
  <si>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</si>
  <si>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</si>
  <si>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</si>
  <si>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</si>
  <si>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</si>
  <si>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</si>
  <si>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</si>
  <si>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</si>
  <si>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</si>
  <si>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</si>
  <si>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</si>
  <si>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</si>
  <si>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</si>
  <si>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</si>
  <si>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</si>
  <si>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</si>
  <si>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</si>
  <si>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</si>
  <si>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</si>
  <si>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</si>
  <si>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</si>
  <si>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</si>
  <si>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</si>
  <si>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</si>
  <si>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</si>
  <si>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</si>
  <si>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</si>
  <si>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</si>
  <si>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</si>
  <si>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</si>
  <si>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</si>
  <si>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</si>
  <si>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</si>
  <si>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</si>
  <si>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</si>
  <si>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</si>
  <si>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</si>
  <si>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</si>
  <si>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</si>
  <si>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</si>
  <si>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</si>
  <si>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</si>
  <si>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</si>
  <si>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</si>
  <si>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</si>
  <si>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</si>
  <si>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</si>
  <si>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</si>
  <si>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</si>
  <si>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</si>
  <si>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</si>
  <si>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</si>
  <si>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</si>
  <si>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</si>
  <si>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</si>
  <si>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</si>
  <si>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</si>
  <si>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</si>
  <si>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</si>
  <si>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</si>
  <si>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</si>
  <si>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</si>
  <si>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</si>
  <si>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</si>
  <si>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</si>
  <si>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</si>
  <si>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</si>
  <si>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</si>
  <si>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</si>
  <si>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</si>
  <si>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</si>
  <si>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</si>
  <si>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</si>
  <si>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</si>
  <si>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</si>
  <si>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</si>
  <si>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</si>
  <si>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</si>
  <si>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</si>
  <si>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</si>
  <si>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</si>
  <si>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</si>
  <si>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</si>
  <si>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</si>
  <si>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</si>
  <si>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</si>
  <si>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</si>
  <si>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</si>
  <si>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</si>
  <si>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</si>
  <si>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</si>
  <si>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</si>
  <si>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</si>
  <si>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</si>
  <si>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</si>
  <si>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</si>
  <si>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</si>
  <si>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</si>
  <si>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</si>
  <si>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</si>
  <si>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</si>
  <si>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</si>
  <si>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</si>
  <si>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</si>
  <si>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</si>
  <si>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</si>
  <si>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</si>
  <si>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</si>
  <si>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</si>
  <si>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</si>
  <si>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</si>
  <si>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</si>
  <si>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</si>
  <si>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</si>
  <si>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</si>
  <si>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</si>
  <si>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</si>
  <si>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</si>
  <si>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</si>
  <si>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</si>
  <si>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</si>
  <si>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</si>
  <si>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</si>
  <si>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</si>
  <si>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</si>
  <si>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</si>
  <si>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</si>
  <si>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</si>
  <si>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</si>
  <si>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</si>
  <si>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</si>
  <si>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</si>
  <si>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</si>
  <si>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</si>
  <si>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</si>
  <si>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</si>
  <si>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</si>
  <si>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</si>
  <si>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</si>
  <si>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</si>
  <si>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</si>
  <si>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</si>
  <si>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</si>
  <si>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</si>
  <si>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</si>
  <si>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</si>
  <si>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</si>
  <si>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</si>
  <si>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</si>
  <si>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</si>
  <si>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</si>
  <si>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</si>
  <si>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</si>
  <si>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</si>
  <si>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</si>
  <si>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</si>
  <si>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</si>
  <si>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</si>
  <si>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</si>
  <si>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</si>
  <si>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</si>
  <si>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</si>
  <si>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</si>
  <si>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</si>
  <si>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</si>
  <si>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</si>
  <si>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</si>
  <si>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</si>
  <si>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</si>
  <si>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</si>
  <si>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</si>
  <si>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</si>
  <si>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</si>
  <si>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</si>
  <si>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</si>
  <si>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</si>
  <si>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</si>
  <si>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</si>
  <si>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</si>
  <si>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</si>
  <si>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</si>
  <si>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</si>
  <si>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</si>
  <si>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</si>
  <si>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</si>
  <si>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</si>
  <si>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</si>
  <si>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</si>
  <si>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</si>
  <si>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</si>
  <si>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</si>
  <si>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</si>
  <si>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</si>
  <si>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</si>
  <si>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</si>
  <si>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</si>
  <si>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</si>
  <si>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</si>
  <si>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</si>
  <si>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</si>
  <si>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</si>
  <si>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</si>
  <si>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</si>
  <si>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</si>
  <si>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</si>
  <si>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</si>
  <si>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</si>
  <si>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</si>
  <si>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</si>
  <si>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</si>
  <si>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</si>
  <si>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</si>
  <si>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</si>
  <si>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</si>
  <si>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</si>
  <si>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</si>
  <si>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</si>
  <si>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</si>
  <si>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</si>
  <si>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</si>
  <si>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</si>
  <si>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</si>
  <si>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</si>
  <si>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</si>
  <si>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</si>
  <si>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</si>
  <si>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</si>
  <si>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</si>
  <si>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</si>
  <si>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</si>
  <si>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</si>
  <si>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</si>
  <si>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</si>
  <si>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</si>
  <si>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</si>
  <si>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</si>
  <si>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</si>
  <si>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</si>
  <si>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</si>
  <si>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</si>
  <si>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</si>
  <si>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</si>
  <si>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</si>
  <si>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</si>
  <si>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</si>
  <si>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</si>
  <si>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</si>
  <si>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</si>
  <si>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</si>
  <si>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</si>
  <si>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</si>
  <si>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</si>
  <si>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</si>
  <si>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</si>
  <si>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</si>
  <si>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</si>
  <si>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</si>
  <si>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</si>
  <si>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</si>
  <si>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</si>
  <si>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</si>
  <si>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</si>
  <si>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</si>
  <si>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</si>
  <si>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</si>
  <si>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</si>
  <si>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</si>
  <si>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</si>
  <si>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</si>
  <si>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</si>
  <si>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</si>
  <si>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</si>
  <si>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</si>
  <si>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</si>
  <si>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</si>
  <si>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</si>
  <si>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</si>
  <si>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</si>
  <si>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</si>
  <si>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</si>
  <si>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</si>
  <si>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</si>
  <si>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</si>
  <si>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</si>
  <si>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</si>
  <si>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</si>
  <si>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</si>
  <si>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</si>
  <si>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</si>
  <si>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</si>
  <si>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</si>
  <si>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</si>
  <si>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</si>
  <si>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</si>
  <si>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</si>
  <si>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</si>
  <si>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</si>
  <si>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</si>
  <si>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</si>
  <si>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</si>
  <si>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</si>
  <si>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</si>
  <si>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</si>
  <si>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</si>
  <si>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</si>
  <si>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</si>
  <si>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</si>
  <si>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</si>
  <si>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</si>
  <si>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</si>
  <si>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</si>
  <si>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</si>
  <si>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</si>
  <si>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</si>
  <si>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</si>
  <si>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</si>
  <si>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</si>
  <si>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</si>
  <si>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</si>
  <si>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</si>
  <si>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</si>
  <si>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</si>
  <si>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</si>
  <si>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</si>
  <si>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</si>
  <si>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</si>
  <si>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</si>
  <si>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</si>
  <si>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</si>
  <si>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</si>
  <si>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</si>
  <si>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</si>
  <si>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</si>
  <si>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</si>
  <si>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</si>
  <si>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</si>
  <si>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</si>
  <si>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</si>
  <si>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</si>
  <si>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</si>
  <si>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</si>
  <si>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</si>
  <si>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</si>
  <si>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</si>
  <si>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</si>
  <si>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</si>
  <si>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</si>
  <si>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</si>
  <si>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</si>
  <si>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</si>
  <si>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</si>
  <si>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</si>
  <si>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</si>
  <si>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</si>
  <si>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</si>
  <si>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</si>
  <si>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</si>
  <si>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</si>
  <si>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</si>
  <si>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</si>
  <si>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</si>
  <si>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</si>
  <si>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</si>
  <si>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</si>
  <si>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</si>
  <si>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</si>
  <si>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</si>
  <si>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</si>
  <si>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</si>
  <si>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</si>
  <si>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</si>
  <si>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</si>
  <si>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</si>
  <si>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</si>
  <si>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</si>
  <si>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</si>
  <si>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</si>
  <si>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</si>
  <si>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</si>
  <si>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</si>
  <si>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</si>
  <si>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</si>
  <si>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</si>
  <si>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</si>
  <si>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</si>
  <si>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</si>
  <si>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</si>
  <si>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</si>
  <si>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</si>
  <si>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</si>
  <si>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</si>
  <si>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</si>
  <si>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</si>
  <si>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</si>
  <si>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</si>
  <si>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</si>
  <si>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</si>
  <si>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</si>
  <si>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</si>
  <si>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</si>
  <si>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</si>
  <si>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</si>
  <si>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</si>
  <si>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</si>
  <si>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</si>
  <si>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</si>
  <si>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</si>
  <si>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</si>
  <si>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</si>
  <si>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</si>
  <si>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</si>
  <si>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</si>
  <si>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</si>
  <si>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</si>
  <si>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</si>
  <si>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</si>
  <si>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</si>
  <si>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</si>
  <si>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</si>
  <si>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</si>
  <si>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</si>
  <si>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</si>
  <si>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</si>
  <si>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</si>
  <si>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</si>
  <si>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</si>
  <si>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</si>
  <si>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</si>
  <si>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</si>
  <si>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</si>
  <si>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</si>
  <si>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</si>
  <si>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</si>
  <si>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</si>
  <si>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</si>
  <si>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</si>
  <si>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</si>
  <si>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</si>
  <si>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</si>
  <si>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</si>
  <si>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</si>
  <si>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</si>
  <si>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</si>
  <si>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</si>
  <si>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</si>
  <si>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</si>
  <si>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</si>
  <si>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</si>
  <si>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</si>
  <si>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</si>
  <si>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</si>
  <si>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</si>
  <si>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</si>
  <si>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</si>
  <si>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</si>
  <si>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</si>
  <si>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</si>
  <si>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</si>
  <si>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</si>
  <si>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</si>
  <si>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</si>
  <si>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</si>
  <si>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</si>
  <si>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</si>
  <si>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</si>
  <si>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</si>
  <si>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</si>
  <si>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</si>
  <si>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</si>
  <si>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</si>
  <si>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</si>
  <si>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</si>
  <si>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</si>
  <si>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</si>
  <si>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</si>
  <si>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</si>
  <si>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</si>
  <si>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</si>
  <si>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</si>
  <si>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</si>
  <si>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</si>
  <si>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</si>
  <si>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</si>
  <si>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</si>
  <si>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</si>
  <si>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</si>
  <si>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</si>
  <si>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</si>
  <si>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</si>
  <si>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</si>
  <si>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</si>
  <si>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</si>
  <si>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</si>
  <si>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</si>
  <si>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</si>
  <si>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</si>
  <si>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</si>
  <si>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</si>
  <si>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</si>
  <si>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</si>
  <si>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</si>
  <si>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</si>
  <si>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</si>
  <si>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</si>
  <si>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</si>
  <si>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</si>
  <si>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</si>
  <si>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</si>
  <si>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</si>
  <si>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</si>
  <si>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</si>
  <si>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</si>
  <si>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</si>
  <si>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</si>
  <si>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</si>
  <si>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</si>
  <si>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</si>
  <si>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</si>
  <si>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</si>
  <si>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</si>
  <si>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</si>
  <si>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</si>
  <si>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</si>
  <si>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</si>
  <si>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</si>
  <si>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</si>
  <si>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</si>
  <si>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</si>
  <si>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</si>
  <si>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</si>
  <si>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</si>
  <si>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</si>
  <si>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</si>
  <si>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</si>
  <si>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</si>
  <si>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</si>
  <si>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</si>
  <si>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</si>
  <si>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</si>
  <si>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</si>
  <si>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</si>
  <si>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</si>
  <si>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</si>
  <si>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</si>
  <si>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</si>
  <si>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</si>
  <si>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</si>
  <si>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</si>
  <si>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</si>
  <si>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</si>
  <si>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</si>
  <si>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</si>
  <si>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</si>
  <si>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</si>
  <si>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</si>
  <si>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</si>
  <si>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</si>
  <si>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</si>
  <si>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</si>
  <si>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</si>
  <si>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</si>
  <si>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</si>
  <si>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</si>
  <si>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</si>
  <si>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</si>
  <si>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</si>
  <si>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</si>
  <si>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</si>
  <si>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</si>
  <si>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</si>
  <si>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</si>
  <si>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</si>
  <si>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</si>
  <si>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</si>
  <si>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</si>
  <si>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</si>
  <si>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</si>
  <si>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</si>
  <si>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</si>
  <si>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</si>
  <si>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</si>
  <si>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</si>
  <si>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</si>
  <si>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</si>
  <si>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</si>
  <si>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</si>
  <si>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</si>
  <si>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</si>
  <si>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</si>
  <si>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</si>
  <si>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</si>
  <si>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</si>
  <si>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</si>
  <si>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</si>
  <si>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</si>
  <si>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</si>
  <si>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</si>
  <si>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</si>
  <si>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</si>
  <si>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</si>
  <si>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</si>
  <si>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</si>
  <si>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</si>
  <si>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</si>
  <si>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</si>
  <si>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</si>
  <si>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</si>
  <si>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</si>
  <si>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</si>
  <si>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</si>
  <si>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</si>
  <si>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</si>
  <si>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</si>
  <si>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</si>
  <si>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</si>
  <si>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</si>
  <si>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</si>
  <si>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</si>
  <si>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</si>
  <si>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</si>
  <si>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</si>
  <si>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</si>
  <si>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</si>
  <si>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</si>
  <si>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</si>
  <si>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</si>
  <si>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</si>
  <si>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</si>
  <si>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</si>
  <si>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</si>
  <si>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</si>
  <si>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</si>
  <si>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</si>
  <si>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</si>
  <si>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</si>
  <si>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</si>
  <si>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</si>
  <si>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</si>
  <si>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</si>
  <si>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</si>
  <si>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</si>
  <si>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</si>
  <si>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</si>
  <si>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</si>
  <si>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</si>
  <si>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</si>
  <si>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</si>
  <si>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</si>
  <si>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</si>
  <si>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</si>
  <si>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</si>
  <si>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</si>
  <si>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</si>
  <si>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</si>
  <si>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</si>
  <si>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</si>
  <si>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</si>
  <si>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</si>
  <si>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</si>
  <si>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</si>
  <si>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</si>
  <si>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</si>
  <si>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</si>
  <si>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</si>
  <si>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</si>
  <si>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</si>
  <si>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</si>
  <si>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</si>
  <si>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</si>
  <si>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</si>
  <si>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</si>
  <si>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</si>
  <si>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</si>
  <si>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</si>
  <si>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</si>
  <si>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</si>
  <si>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</si>
  <si>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</si>
  <si>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</si>
  <si>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</si>
  <si>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</si>
  <si>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</si>
  <si>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</si>
  <si>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</si>
  <si>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</si>
  <si>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</si>
  <si>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</si>
  <si>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</si>
  <si>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</si>
  <si>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</si>
  <si>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</si>
  <si>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</si>
  <si>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</si>
  <si>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</si>
  <si>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</si>
  <si>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</si>
  <si>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</si>
  <si>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</si>
  <si>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</si>
  <si>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</si>
  <si>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</si>
  <si>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</si>
  <si>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</si>
  <si>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</si>
  <si>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</si>
  <si>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</si>
  <si>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</si>
  <si>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</si>
  <si>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</si>
  <si>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</si>
  <si>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</si>
  <si>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</si>
  <si>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</si>
  <si>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</si>
  <si>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</si>
  <si>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</si>
  <si>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</si>
  <si>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</si>
  <si>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</si>
  <si>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</si>
  <si>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</si>
  <si>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</si>
  <si>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</si>
  <si>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</si>
  <si>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</si>
  <si>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</si>
  <si>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</si>
  <si>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</si>
  <si>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</si>
  <si>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</si>
  <si>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</si>
  <si>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</si>
  <si>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</si>
  <si>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</si>
  <si>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</si>
  <si>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</si>
  <si>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</si>
  <si>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</si>
  <si>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</si>
  <si>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</si>
  <si>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</si>
  <si>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</si>
  <si>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</si>
  <si>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</si>
  <si>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</si>
  <si>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</si>
  <si>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</si>
  <si>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</si>
  <si>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</si>
  <si>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</si>
  <si>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</si>
  <si>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</si>
  <si>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</si>
  <si>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</si>
  <si>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</si>
  <si>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</si>
  <si>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</si>
  <si>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</si>
  <si>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</si>
  <si>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</si>
  <si>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</si>
  <si>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</si>
  <si>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</si>
  <si>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</si>
  <si>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</si>
  <si>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</si>
  <si>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</si>
  <si>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</si>
  <si>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</si>
  <si>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</si>
  <si>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</si>
  <si>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</si>
  <si>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</si>
  <si>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</si>
  <si>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</si>
  <si>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</si>
  <si>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</si>
  <si>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</si>
  <si>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</si>
  <si>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</si>
  <si>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</si>
  <si>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</si>
  <si>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</si>
  <si>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</si>
  <si>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</si>
  <si>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</si>
  <si>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</si>
  <si>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</si>
  <si>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</si>
  <si>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</si>
  <si>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</si>
  <si>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</si>
  <si>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</si>
  <si>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</si>
  <si>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</si>
  <si>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</si>
  <si>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</si>
  <si>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</si>
  <si>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</si>
  <si>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</si>
  <si>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</si>
  <si>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</si>
  <si>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</si>
  <si>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</si>
  <si>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</si>
  <si>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</si>
  <si>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</si>
  <si>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</si>
  <si>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</si>
  <si>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</si>
  <si>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</si>
  <si>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</si>
  <si>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</si>
  <si>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</si>
  <si>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</si>
  <si>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</si>
  <si>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</si>
  <si>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</si>
  <si>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</si>
  <si>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</si>
  <si>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</si>
  <si>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</si>
  <si>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</si>
  <si>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</si>
  <si>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</si>
  <si>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</si>
  <si>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</si>
  <si>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</si>
  <si>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</si>
  <si>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</si>
  <si>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</si>
  <si>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</si>
  <si>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</si>
  <si>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</si>
  <si>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</si>
  <si>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</si>
  <si>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</si>
  <si>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</si>
  <si>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</si>
  <si>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</si>
  <si>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</si>
  <si>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</si>
  <si>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</si>
  <si>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</si>
  <si>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</si>
  <si>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</si>
  <si>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</si>
  <si>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</si>
  <si>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</si>
  <si>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</si>
  <si>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</si>
  <si>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</si>
  <si>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</si>
  <si>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</si>
  <si>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</si>
  <si>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</si>
  <si>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</si>
  <si>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</si>
  <si>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</si>
  <si>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</si>
  <si>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</si>
  <si>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</si>
  <si>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</si>
  <si>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</si>
  <si>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</si>
  <si>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</si>
  <si>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</si>
  <si>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</si>
  <si>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</si>
  <si>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</si>
  <si>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</si>
  <si>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</si>
  <si>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</si>
  <si>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</si>
  <si>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</si>
  <si>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</si>
  <si>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</si>
  <si>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</si>
  <si>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</si>
  <si>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</si>
  <si>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</si>
  <si>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</si>
  <si>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</si>
  <si>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</si>
  <si>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</si>
  <si>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</si>
  <si>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</si>
  <si>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</si>
  <si>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</si>
  <si>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</si>
  <si>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</si>
  <si>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</si>
  <si>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</si>
  <si>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</si>
  <si>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</si>
  <si>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</si>
  <si>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</si>
  <si>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</si>
  <si>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</si>
  <si>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</si>
  <si>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</si>
  <si>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</si>
  <si>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</si>
  <si>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</si>
  <si>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</si>
  <si>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</si>
  <si>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</si>
  <si>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</si>
  <si>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</si>
  <si>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</si>
  <si>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</si>
  <si>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</si>
  <si>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</si>
  <si>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</si>
  <si>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</si>
  <si>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</si>
  <si>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</si>
  <si>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</si>
  <si>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</si>
  <si>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</si>
  <si>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</si>
  <si>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</si>
  <si>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</si>
  <si>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</si>
  <si>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</si>
  <si>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</si>
  <si>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</si>
  <si>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</si>
  <si>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</si>
  <si>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</si>
  <si>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</si>
  <si>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</si>
  <si>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</si>
  <si>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</si>
  <si>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</si>
  <si>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</si>
  <si>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</si>
  <si>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</si>
  <si>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</si>
  <si>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</si>
  <si>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</si>
  <si>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</si>
  <si>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</si>
  <si>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</si>
  <si>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</si>
  <si>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</si>
  <si>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</si>
  <si>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</si>
  <si>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</si>
  <si>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</si>
  <si>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</si>
  <si>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</si>
  <si>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</si>
  <si>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</si>
  <si>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</si>
  <si>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</si>
  <si>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</si>
  <si>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</si>
  <si>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</si>
  <si>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</si>
  <si>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</si>
  <si>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</si>
  <si>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</si>
  <si>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</si>
  <si>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</si>
  <si>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</si>
  <si>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</si>
  <si>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</si>
  <si>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</si>
  <si>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</si>
  <si>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</si>
  <si>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</si>
  <si>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</si>
  <si>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</si>
  <si>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</si>
  <si>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</si>
  <si>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</si>
  <si>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</si>
  <si>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</si>
  <si>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</si>
  <si>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</si>
  <si>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</si>
  <si>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</si>
  <si>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</si>
  <si>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</si>
  <si>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</si>
  <si>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</si>
  <si>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</si>
  <si>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</si>
  <si>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</si>
  <si>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</si>
  <si>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</si>
  <si>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</si>
  <si>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</si>
  <si>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</si>
  <si>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</si>
  <si>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</si>
  <si>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</si>
  <si>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</si>
  <si>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</si>
  <si>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</si>
  <si>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</si>
  <si>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</si>
  <si>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</si>
  <si>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</si>
  <si>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</si>
  <si>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</si>
  <si>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</si>
  <si>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</si>
  <si>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</si>
  <si>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</si>
  <si>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</si>
  <si>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</si>
  <si>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</si>
  <si>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</si>
  <si>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</si>
  <si>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</si>
  <si>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</si>
  <si>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</si>
  <si>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</si>
  <si>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</si>
  <si>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</si>
  <si>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</si>
  <si>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</si>
  <si>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</si>
  <si>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</si>
  <si>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</si>
  <si>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</si>
  <si>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</si>
  <si>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</si>
  <si>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</si>
  <si>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</si>
  <si>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</si>
  <si>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</si>
  <si>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</si>
  <si>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</si>
  <si>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</si>
  <si>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</si>
  <si>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</si>
  <si>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</si>
  <si>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</si>
  <si>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</si>
  <si>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</si>
  <si>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</si>
  <si>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</si>
  <si>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</si>
  <si>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</si>
  <si>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</si>
  <si>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</si>
  <si>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</si>
  <si>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</si>
  <si>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</si>
  <si>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</si>
  <si>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</si>
  <si>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</si>
  <si>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</si>
  <si>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</si>
  <si>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</si>
  <si>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</si>
  <si>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</si>
  <si>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</si>
  <si>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</si>
  <si>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</si>
  <si>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</si>
  <si>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</si>
  <si>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</si>
  <si>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</si>
  <si>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</si>
  <si>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</si>
  <si>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</si>
  <si>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</si>
  <si>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</si>
  <si>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</si>
  <si>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</si>
  <si>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</si>
  <si>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</si>
  <si>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</si>
  <si>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</si>
  <si>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</si>
  <si>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</si>
  <si>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</si>
  <si>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</si>
  <si>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</si>
  <si>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</si>
  <si>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</si>
  <si>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</si>
  <si>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</si>
  <si>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</si>
  <si>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</si>
  <si>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</si>
  <si>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</si>
  <si>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</si>
  <si>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</si>
  <si>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</si>
  <si>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</si>
  <si>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</si>
  <si>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</si>
  <si>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</si>
  <si>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</si>
  <si>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</si>
  <si>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</si>
  <si>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</si>
  <si>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</si>
  <si>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</si>
  <si>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</si>
  <si>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</si>
  <si>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</si>
  <si>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</si>
  <si>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</si>
  <si>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</si>
  <si>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</si>
  <si>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</si>
  <si>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</si>
  <si>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</si>
  <si>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</si>
  <si>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</si>
  <si>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</si>
  <si>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</si>
  <si>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</si>
  <si>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</si>
  <si>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</si>
  <si>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</si>
  <si>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</si>
  <si>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</si>
  <si>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</si>
  <si>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</si>
  <si>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</si>
  <si>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</si>
  <si>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</si>
  <si>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</si>
  <si>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</si>
  <si>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</si>
  <si>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</si>
  <si>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</si>
  <si>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</si>
  <si>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</si>
  <si>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</si>
  <si>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</si>
  <si>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</si>
  <si>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</si>
  <si>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</si>
  <si>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</si>
  <si>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</si>
  <si>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</si>
  <si>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</si>
  <si>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</si>
  <si>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</si>
  <si>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</si>
  <si>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</si>
  <si>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</si>
  <si>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</si>
  <si>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</si>
  <si>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</si>
  <si>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</si>
  <si>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</si>
  <si>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</si>
  <si>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</si>
  <si>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</si>
  <si>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</si>
  <si>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</si>
  <si>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</si>
  <si>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</si>
  <si>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</si>
  <si>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</si>
  <si>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</si>
  <si>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</si>
  <si>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</si>
  <si>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</si>
  <si>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</si>
  <si>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</si>
  <si>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</si>
  <si>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</si>
  <si>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</si>
  <si>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</si>
  <si>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</si>
  <si>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</si>
  <si>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</si>
  <si>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</si>
  <si>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</si>
  <si>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</si>
  <si>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</si>
  <si>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</si>
  <si>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</si>
  <si>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</si>
  <si>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</si>
  <si>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</si>
  <si>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</si>
  <si>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</si>
  <si>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</si>
  <si>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</si>
  <si>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</si>
  <si>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</si>
  <si>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</si>
  <si>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</si>
  <si>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</si>
  <si>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</si>
  <si>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</si>
  <si>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</si>
  <si>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</si>
  <si>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</si>
  <si>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</si>
  <si>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</si>
  <si>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</si>
  <si>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</si>
  <si>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</si>
  <si>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</si>
  <si>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</si>
  <si>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</si>
  <si>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</si>
  <si>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</si>
  <si>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</si>
  <si>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</si>
  <si>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</si>
  <si>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</si>
  <si>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</si>
  <si>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</si>
  <si>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</si>
  <si>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</si>
  <si>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</si>
  <si>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</si>
  <si>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</si>
  <si>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</si>
  <si>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</si>
  <si>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</si>
  <si>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</si>
  <si>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</si>
  <si>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</si>
  <si>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</si>
  <si>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</si>
  <si>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</si>
  <si>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</si>
  <si>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</si>
  <si>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</si>
  <si>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</si>
  <si>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</si>
  <si>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</si>
  <si>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</si>
  <si>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</si>
  <si>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</si>
  <si>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</si>
  <si>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</si>
  <si>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</si>
  <si>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</si>
  <si>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</si>
  <si>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</si>
  <si>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</si>
  <si>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</si>
  <si>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</si>
  <si>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</si>
  <si>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</si>
  <si>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</si>
  <si>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</si>
  <si>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</si>
  <si>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</si>
  <si>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</si>
  <si>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</si>
  <si>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</si>
  <si>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</si>
  <si>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</si>
  <si>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</si>
  <si>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</si>
  <si>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</si>
  <si>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</si>
  <si>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</si>
  <si>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</si>
  <si>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</si>
  <si>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</si>
  <si>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</si>
  <si>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</si>
  <si>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</si>
  <si>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</si>
  <si>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</si>
  <si>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</si>
  <si>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</si>
  <si>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</si>
  <si>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</si>
  <si>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</si>
  <si>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</si>
  <si>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</si>
  <si>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</si>
  <si>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</si>
  <si>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</si>
  <si>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</si>
  <si>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</si>
  <si>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</si>
  <si>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</si>
  <si>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</si>
  <si>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</si>
  <si>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</si>
  <si>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</si>
  <si>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</si>
  <si>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</si>
  <si>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</si>
  <si>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</si>
  <si>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</si>
  <si>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</si>
  <si>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</si>
  <si>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</si>
  <si>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</si>
  <si>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</si>
  <si>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</si>
  <si>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</si>
  <si>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</si>
  <si>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</si>
  <si>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</si>
  <si>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</si>
  <si>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</si>
  <si>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</si>
  <si>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</si>
  <si>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</si>
  <si>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</si>
  <si>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</si>
  <si>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</si>
  <si>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</si>
  <si>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</si>
  <si>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</si>
  <si>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</si>
  <si>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</si>
  <si>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</si>
  <si>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</si>
  <si>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</si>
  <si>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</si>
  <si>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</si>
  <si>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</si>
  <si>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</si>
  <si>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</si>
  <si>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</si>
  <si>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</si>
  <si>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</si>
  <si>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</si>
  <si>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</si>
  <si>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</si>
  <si>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</si>
  <si>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</si>
  <si>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</si>
  <si>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</si>
  <si>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</si>
  <si>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</si>
  <si>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</si>
  <si>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</si>
  <si>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</si>
  <si>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</si>
  <si>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</si>
  <si>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</si>
  <si>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</si>
  <si>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</si>
  <si>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</si>
  <si>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</si>
  <si>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</si>
  <si>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</si>
  <si>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</si>
  <si>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</si>
  <si>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</si>
  <si>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</si>
  <si>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</si>
  <si>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</si>
  <si>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</si>
  <si>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</si>
  <si>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</si>
  <si>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</si>
  <si>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</si>
  <si>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</si>
  <si>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</si>
  <si>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</si>
  <si>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</si>
  <si>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</si>
  <si>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</si>
  <si>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</si>
  <si>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</si>
  <si>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</si>
  <si>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</si>
  <si>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</si>
  <si>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</si>
  <si>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</si>
  <si>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</si>
  <si>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</si>
  <si>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</si>
  <si>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</si>
  <si>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</si>
  <si>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</si>
  <si>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</si>
  <si>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</si>
  <si>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</si>
  <si>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</si>
  <si>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</si>
  <si>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</si>
  <si>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</si>
  <si>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</si>
  <si>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</si>
  <si>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</si>
  <si>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</si>
  <si>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</si>
  <si>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</si>
  <si>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</si>
  <si>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</si>
  <si>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</si>
  <si>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</si>
  <si>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</si>
  <si>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</si>
  <si>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</si>
  <si>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</si>
  <si>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</si>
  <si>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</si>
  <si>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</si>
  <si>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</si>
  <si>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</si>
  <si>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</si>
  <si>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</si>
  <si>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</si>
  <si>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</si>
  <si>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</si>
  <si>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</si>
  <si>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</si>
  <si>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</si>
  <si>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</si>
  <si>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</si>
  <si>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</si>
  <si>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</si>
  <si>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</si>
  <si>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</si>
  <si>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</si>
  <si>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</si>
  <si>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</si>
  <si>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</si>
  <si>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</si>
  <si>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</si>
  <si>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</si>
  <si>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</si>
  <si>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</si>
  <si>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</si>
  <si>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</si>
  <si>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</si>
  <si>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</si>
  <si>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</si>
  <si>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</si>
  <si>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</si>
  <si>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</si>
  <si>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</si>
  <si>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</si>
  <si>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</si>
  <si>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</si>
  <si>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</si>
  <si>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</si>
  <si>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</si>
  <si>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</si>
  <si>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</si>
  <si>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</si>
  <si>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</si>
  <si>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</si>
  <si>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</si>
  <si>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</si>
  <si>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</si>
  <si>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</si>
  <si>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</si>
  <si>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</si>
  <si>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</si>
  <si>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</si>
  <si>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</si>
  <si>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</si>
  <si>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</si>
  <si>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</si>
  <si>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</si>
  <si>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</si>
  <si>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</si>
  <si>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</si>
  <si>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</si>
  <si>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</si>
  <si>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</si>
  <si>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</si>
  <si>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</si>
  <si>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</si>
  <si>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</si>
  <si>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</si>
  <si>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</si>
  <si>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</si>
  <si>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</si>
  <si>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</si>
  <si>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</si>
  <si>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</si>
  <si>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</si>
  <si>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</si>
  <si>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</si>
  <si>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</si>
  <si>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</si>
  <si>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</si>
  <si>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</si>
  <si>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</si>
  <si>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</si>
  <si>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</si>
  <si>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</si>
  <si>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</si>
  <si>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</si>
  <si>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</si>
  <si>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</si>
  <si>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</si>
  <si>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</si>
  <si>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</si>
  <si>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</si>
  <si>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</si>
  <si>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</si>
  <si>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</si>
  <si>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</si>
  <si>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</si>
  <si>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</si>
  <si>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</si>
  <si>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</si>
  <si>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</si>
  <si>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</si>
  <si>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</si>
  <si>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</si>
  <si>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</si>
  <si>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</si>
  <si>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</si>
  <si>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</si>
  <si>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</si>
  <si>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</si>
  <si>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</si>
  <si>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</si>
  <si>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</si>
  <si>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</si>
  <si>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</si>
  <si>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</si>
  <si>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</si>
  <si>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</si>
  <si>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</si>
  <si>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</si>
  <si>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</si>
  <si>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</si>
  <si>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</si>
  <si>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</si>
  <si>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</si>
  <si>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</si>
  <si>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</si>
  <si>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</si>
  <si>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</si>
  <si>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</si>
  <si>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</si>
  <si>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</si>
  <si>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</si>
  <si>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</si>
  <si>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</si>
  <si>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</si>
  <si>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</si>
  <si>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</si>
  <si>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</si>
  <si>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</si>
  <si>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</si>
  <si>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</si>
  <si>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</si>
  <si>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</si>
  <si>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</si>
  <si>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</si>
  <si>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</si>
  <si>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</si>
  <si>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</si>
  <si>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</si>
  <si>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</si>
  <si>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</si>
  <si>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</si>
  <si>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</si>
  <si>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</si>
  <si>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</si>
  <si>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</si>
  <si>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</si>
  <si>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</si>
  <si>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</si>
  <si>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</si>
  <si>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</si>
  <si>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</si>
  <si>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</si>
  <si>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</si>
  <si>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</si>
  <si>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</si>
  <si>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</si>
  <si>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</si>
  <si>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</si>
  <si>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</si>
  <si>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</si>
  <si>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</si>
  <si>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</si>
  <si>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</si>
  <si>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</si>
  <si>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</si>
  <si>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</si>
  <si>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</si>
  <si>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</si>
  <si>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</si>
  <si>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</si>
  <si>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</si>
  <si>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</si>
  <si>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</si>
  <si>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</si>
  <si>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</si>
  <si>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</si>
  <si>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</si>
  <si>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</si>
  <si>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</si>
  <si>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</si>
  <si>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</si>
  <si>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</si>
  <si>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</si>
  <si>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</si>
  <si>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</si>
  <si>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</si>
  <si>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</si>
  <si>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</si>
  <si>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</si>
  <si>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</si>
  <si>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</si>
  <si>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</si>
  <si>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</si>
  <si>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</si>
  <si>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</si>
  <si>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</si>
  <si>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</si>
  <si>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</si>
  <si>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</si>
  <si>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</si>
  <si>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</si>
  <si>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</si>
  <si>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</si>
  <si>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</si>
  <si>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</si>
  <si>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</si>
  <si>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</si>
  <si>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</si>
  <si>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</si>
  <si>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</si>
  <si>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</si>
  <si>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</si>
  <si>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</si>
  <si>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</si>
  <si>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</si>
  <si>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</si>
  <si>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</si>
  <si>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</si>
  <si>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</si>
  <si>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</si>
  <si>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</si>
  <si>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</si>
  <si>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</si>
  <si>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</si>
  <si>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</si>
  <si>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</si>
  <si>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</si>
  <si>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</si>
  <si>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</si>
  <si>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</si>
  <si>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</si>
  <si>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</si>
  <si>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</si>
  <si>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</si>
  <si>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</si>
  <si>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</si>
  <si>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</si>
  <si>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</si>
  <si>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</si>
  <si>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</si>
  <si>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</si>
  <si>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</si>
  <si>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</si>
  <si>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</si>
  <si>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</si>
  <si>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</si>
  <si>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</si>
  <si>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</si>
  <si>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</si>
  <si>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</si>
  <si>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</si>
  <si>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</si>
  <si>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</si>
  <si>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</si>
  <si>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</si>
  <si>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</si>
  <si>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</si>
  <si>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</si>
  <si>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</si>
  <si>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</si>
  <si>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</si>
  <si>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</si>
  <si>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</si>
  <si>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</si>
  <si>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</si>
  <si>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</si>
  <si>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</si>
  <si>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</si>
  <si>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</si>
  <si>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</si>
  <si>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</si>
  <si>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</si>
  <si>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</si>
  <si>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</si>
  <si>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</si>
  <si>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</si>
  <si>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</si>
  <si>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</si>
  <si>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</si>
  <si>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</si>
  <si>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</si>
  <si>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</si>
  <si>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</si>
  <si>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</si>
  <si>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</si>
  <si>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</si>
  <si>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</si>
  <si>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</si>
  <si>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</si>
  <si>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</si>
  <si>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</si>
  <si>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</si>
  <si>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</si>
  <si>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</si>
  <si>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</si>
  <si>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</si>
  <si>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</si>
  <si>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</si>
  <si>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</si>
  <si>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</si>
  <si>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</si>
  <si>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</si>
  <si>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</si>
  <si>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</si>
  <si>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</si>
  <si>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</si>
  <si>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</si>
  <si>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</si>
  <si>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</si>
  <si>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</si>
  <si>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</si>
  <si>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</si>
  <si>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</si>
  <si>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</si>
  <si>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</si>
  <si>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</si>
  <si>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</si>
  <si>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</si>
  <si>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</si>
  <si>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</si>
  <si>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</si>
  <si>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</si>
  <si>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</si>
  <si>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</si>
  <si>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</si>
  <si>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</si>
  <si>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</si>
  <si>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</si>
  <si>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</si>
  <si>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</si>
  <si>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</si>
  <si>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</si>
  <si>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</si>
  <si>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</si>
  <si>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</si>
  <si>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</si>
  <si>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</si>
  <si>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</si>
  <si>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</si>
  <si>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</si>
  <si>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</si>
  <si>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</si>
  <si>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</si>
  <si>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</si>
  <si>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</si>
  <si>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</si>
  <si>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</si>
  <si>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</si>
  <si>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</si>
  <si>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</si>
  <si>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</si>
  <si>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</si>
  <si>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</si>
  <si>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</si>
  <si>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</si>
  <si>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</si>
  <si>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</si>
  <si>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</si>
  <si>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</si>
  <si>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</si>
  <si>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</si>
  <si>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</si>
  <si>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</si>
  <si>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</si>
  <si>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</si>
  <si>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</si>
  <si>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</si>
  <si>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</si>
  <si>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</si>
  <si>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</si>
  <si>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</si>
  <si>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</si>
  <si>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</si>
  <si>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</si>
  <si>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</si>
  <si>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</si>
  <si>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</si>
  <si>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</si>
  <si>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</si>
  <si>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</si>
  <si>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</si>
  <si>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</si>
  <si>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</si>
  <si>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</si>
  <si>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</si>
  <si>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</si>
  <si>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</si>
  <si>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</si>
  <si>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</si>
  <si>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</si>
  <si>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</si>
  <si>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</si>
  <si>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</si>
  <si>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</si>
  <si>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</si>
  <si>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</si>
  <si>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</si>
  <si>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</si>
  <si>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</si>
  <si>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</si>
  <si>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</si>
  <si>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</si>
  <si>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</si>
  <si>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</si>
  <si>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</si>
  <si>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</si>
  <si>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</si>
  <si>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</si>
  <si>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</si>
  <si>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</si>
  <si>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</si>
  <si>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</si>
  <si>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</si>
  <si>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</si>
  <si>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</si>
  <si>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</si>
  <si>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</si>
  <si>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</si>
  <si>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</si>
  <si>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</si>
  <si>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</si>
  <si>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</si>
  <si>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</si>
  <si>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</si>
  <si>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</si>
  <si>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</si>
  <si>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</si>
  <si>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</si>
  <si>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</si>
  <si>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</si>
  <si>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</si>
  <si>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</si>
  <si>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</si>
  <si>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</si>
  <si>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</si>
  <si>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</si>
  <si>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</si>
  <si>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</si>
  <si>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</si>
  <si>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</si>
  <si>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</si>
  <si>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</si>
  <si>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</si>
  <si>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</si>
  <si>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</si>
  <si>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</si>
  <si>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</si>
  <si>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</si>
  <si>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</si>
  <si>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</si>
  <si>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</si>
  <si>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</si>
  <si>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</si>
  <si>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</si>
  <si>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</si>
  <si>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</si>
  <si>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</si>
  <si>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</si>
  <si>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</si>
  <si>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</si>
  <si>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</si>
  <si>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</si>
  <si>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</si>
  <si>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</si>
  <si>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</si>
  <si>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</si>
  <si>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</si>
  <si>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</si>
  <si>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</si>
  <si>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</si>
  <si>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</si>
  <si>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</si>
  <si>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</si>
  <si>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</si>
  <si>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</si>
  <si>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</si>
  <si>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</si>
  <si>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</si>
  <si>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</si>
  <si>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</si>
  <si>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</si>
  <si>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</si>
  <si>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</si>
  <si>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</si>
  <si>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</si>
  <si>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</si>
  <si>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</si>
  <si>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</si>
  <si>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</si>
  <si>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</si>
  <si>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</si>
  <si>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</si>
  <si>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</si>
  <si>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</si>
  <si>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</si>
  <si>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</si>
  <si>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</si>
  <si>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</si>
  <si>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</si>
  <si>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</si>
  <si>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</si>
  <si>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</si>
  <si>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</si>
  <si>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</si>
  <si>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</si>
  <si>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</si>
  <si>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</si>
  <si>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</si>
  <si>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</si>
  <si>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</si>
  <si>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</si>
  <si>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</si>
  <si>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</si>
  <si>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</si>
  <si>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</si>
  <si>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</si>
  <si>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</si>
  <si>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</si>
  <si>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</si>
  <si>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</si>
  <si>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</si>
  <si>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</si>
  <si>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</si>
  <si>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</si>
  <si>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</si>
  <si>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</si>
  <si>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</si>
  <si>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</si>
  <si>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</si>
  <si>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</si>
  <si>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</si>
  <si>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</si>
  <si>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</si>
  <si>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</si>
  <si>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</si>
  <si>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</si>
  <si>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</si>
  <si>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</si>
  <si>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</si>
  <si>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</si>
  <si>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</si>
  <si>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</si>
  <si>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</si>
  <si>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</si>
  <si>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</si>
  <si>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</si>
  <si>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</si>
  <si>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</si>
  <si>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</si>
  <si>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</si>
  <si>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</si>
  <si>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</si>
  <si>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</si>
  <si>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</si>
  <si>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</si>
  <si>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</si>
  <si>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</si>
  <si>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</si>
  <si>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</si>
  <si>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</si>
  <si>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</si>
  <si>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</si>
  <si>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</si>
  <si>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</si>
  <si>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</si>
  <si>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</si>
  <si>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</si>
  <si>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</si>
  <si>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</si>
  <si>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</si>
  <si>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</si>
  <si>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</si>
  <si>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</si>
  <si>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</si>
  <si>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</si>
  <si>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</si>
  <si>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</si>
  <si>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</si>
  <si>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</si>
  <si>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</si>
  <si>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</si>
  <si>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</si>
  <si>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</si>
  <si>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</si>
  <si>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</si>
  <si>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</si>
  <si>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</si>
  <si>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</si>
  <si>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</si>
  <si>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</si>
  <si>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</si>
  <si>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</si>
  <si>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</si>
  <si>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</si>
  <si>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</si>
  <si>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</si>
  <si>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</si>
  <si>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</si>
  <si>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</si>
  <si>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</si>
  <si>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</si>
  <si>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</si>
  <si>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</si>
  <si>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</si>
  <si>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</si>
  <si>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</si>
  <si>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</si>
  <si>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</si>
  <si>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</si>
  <si>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</si>
  <si>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</si>
  <si>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</si>
  <si>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</si>
  <si>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</si>
  <si>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</si>
  <si>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</si>
  <si>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</si>
  <si>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</si>
  <si>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</si>
  <si>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</si>
  <si>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</si>
  <si>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</si>
  <si>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</si>
  <si>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</si>
  <si>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</si>
  <si>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</si>
  <si>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</si>
  <si>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</si>
  <si>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</si>
  <si>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</si>
  <si>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</si>
  <si>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</si>
  <si>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</si>
  <si>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</si>
  <si>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</si>
  <si>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</si>
  <si>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</si>
  <si>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</si>
  <si>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</si>
  <si>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</si>
  <si>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</si>
  <si>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</si>
  <si>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</si>
  <si>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</si>
  <si>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</si>
  <si>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</si>
  <si>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</si>
  <si>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</si>
  <si>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</si>
  <si>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</si>
  <si>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</si>
  <si>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</si>
  <si>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</si>
  <si>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</si>
  <si>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</si>
  <si>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</si>
  <si>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</si>
  <si>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</si>
  <si>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</si>
  <si>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</si>
  <si>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</si>
  <si>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</si>
  <si>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</si>
  <si>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</si>
  <si>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</si>
  <si>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</si>
  <si>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</si>
  <si>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</si>
  <si>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</si>
  <si>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</si>
  <si>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</si>
  <si>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</si>
  <si>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</si>
  <si>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</si>
  <si>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</si>
  <si>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</si>
  <si>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</si>
  <si>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</si>
  <si>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</si>
  <si>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</si>
  <si>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</si>
  <si>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</si>
  <si>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</si>
  <si>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</si>
  <si>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</si>
  <si>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</si>
  <si>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</si>
  <si>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</si>
  <si>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</si>
  <si>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</si>
  <si>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</si>
  <si>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</si>
  <si>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</si>
  <si>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</si>
  <si>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</si>
  <si>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</si>
  <si>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</si>
  <si>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</si>
  <si>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</si>
  <si>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</si>
  <si>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</si>
  <si>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</si>
  <si>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</si>
  <si>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</si>
  <si>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</si>
  <si>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</si>
  <si>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</si>
  <si>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</si>
  <si>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</si>
  <si>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</si>
  <si>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</si>
  <si>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</si>
  <si>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</si>
  <si>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</si>
  <si>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</si>
  <si>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</si>
  <si>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</si>
  <si>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</si>
  <si>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</si>
  <si>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</si>
  <si>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</si>
  <si>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</si>
  <si>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</si>
  <si>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</si>
  <si>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</si>
  <si>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</si>
  <si>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</si>
  <si>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</si>
  <si>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</si>
  <si>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</si>
  <si>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</si>
  <si>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</si>
  <si>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</si>
  <si>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</si>
  <si>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</si>
  <si>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</si>
  <si>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</si>
  <si>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</si>
  <si>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</si>
  <si>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</si>
  <si>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</si>
  <si>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</si>
  <si>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</si>
  <si>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</si>
  <si>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</si>
  <si>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</si>
  <si>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</si>
  <si>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</si>
  <si>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</si>
  <si>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</si>
  <si>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</si>
  <si>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</si>
  <si>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</si>
  <si>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</si>
  <si>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</si>
  <si>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</si>
  <si>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</si>
  <si>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</si>
  <si>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</si>
  <si>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</si>
  <si>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</si>
  <si>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</si>
  <si>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</si>
  <si>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</si>
  <si>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</si>
  <si>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</si>
  <si>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</si>
  <si>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</si>
  <si>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</si>
  <si>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</si>
  <si>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</si>
  <si>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</si>
  <si>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</si>
  <si>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</si>
  <si>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</si>
  <si>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</si>
  <si>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</si>
  <si>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</si>
  <si>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</si>
  <si>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</si>
  <si>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</si>
  <si>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</si>
  <si>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</si>
  <si>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</si>
  <si>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</si>
  <si>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</si>
  <si>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</si>
  <si>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</si>
  <si>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</si>
  <si>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</si>
  <si>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</si>
  <si>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</si>
  <si>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</si>
  <si>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</si>
  <si>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</si>
  <si>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</si>
  <si>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</si>
  <si>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</si>
  <si>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</si>
  <si>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</si>
  <si>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</si>
  <si>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</si>
  <si>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</si>
  <si>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</si>
  <si>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</si>
  <si>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</si>
  <si>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</si>
  <si>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</si>
  <si>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</si>
  <si>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</si>
  <si>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</si>
  <si>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</si>
  <si>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</si>
  <si>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</si>
  <si>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</si>
  <si>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</si>
  <si>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</si>
  <si>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</si>
  <si>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</si>
  <si>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</si>
  <si>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</si>
  <si>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</si>
  <si>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</si>
  <si>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</si>
  <si>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</si>
  <si>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</si>
  <si>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</si>
  <si>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</si>
  <si>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</si>
  <si>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</si>
  <si>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</si>
  <si>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</si>
  <si>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</si>
  <si>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</si>
  <si>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</si>
  <si>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</si>
  <si>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</si>
  <si>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</si>
  <si>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</si>
  <si>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</si>
  <si>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</si>
  <si>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</si>
  <si>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</si>
  <si>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</si>
  <si>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</si>
  <si>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</si>
  <si>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</si>
  <si>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</si>
  <si>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</si>
  <si>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</si>
  <si>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</si>
  <si>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</si>
  <si>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</si>
  <si>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20mins</t>
  </si>
  <si>
    <t xml:space="preserve">STill wait open PCM </t>
  </si>
  <si>
    <t>EM team need 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</si>
  <si>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</si>
  <si>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</si>
  <si>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</si>
  <si>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</si>
  <si>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</si>
  <si>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</si>
  <si>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</si>
  <si>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</si>
  <si>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</si>
  <si>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</si>
  <si>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</si>
  <si>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PCM-20251206-00001146</t>
  </si>
  <si>
    <t>ETA 20 mins</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</si>
  <si>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</si>
  <si>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</si>
  <si>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</si>
  <si>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</si>
  <si>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</si>
  <si>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</si>
  <si>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PCM-20251206-00000995</t>
  </si>
  <si>
    <t>60 min</t>
  </si>
  <si>
    <t>PCM-20251206-00001009</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</si>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</sst>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1" totalsRowShown="0" headerRowDxfId="96" dataDxfId="95" headerRowBorderDxfId="93" tableBorderDxfId="94" totalsRowBorderDxfId="92">
  <autoFilter ref="A1:L1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9" totalsRowShown="0" headerRowDxfId="79" dataDxfId="78" headerRowBorderDxfId="76" tableBorderDxfId="77" totalsRowBorderDxfId="75">
  <autoFilter ref="A1:L2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5" totalsRowShown="0" headerRowDxfId="46" dataDxfId="45" headerRowBorderDxfId="43" tableBorderDxfId="44" totalsRowBorderDxfId="42">
  <autoFilter ref="A1:L1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1"/>
  <sheetViews>
    <sheetView tabSelected="1" workbookViewId="0">
      <selection activeCell="F4" sqref="F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334.68599421295949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4.305439814197598E-2</v>
      </c>
      <c r="H3" s="122">
        <v>45997.585115740738</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2</v>
      </c>
      <c r="D4" s="56" t="s">
        <v>19535</v>
      </c>
      <c r="E4" s="123"/>
      <c r="F4" s="122">
        <v>45997.631655092591</v>
      </c>
      <c r="G4" s="121">
        <f ca="1">IFERROR(NOW()-F4,"-")</f>
        <v>2.7650462943711318E-3</v>
      </c>
      <c r="H4" s="122">
        <v>45997.631655092591</v>
      </c>
      <c r="I4" s="124" t="str">
        <f>IFERROR(VLOOKUP(D4,DB!A:F,6,0),"")</f>
        <v>Power Cube</v>
      </c>
      <c r="J4" s="124" t="str">
        <f>IFERROR(VLOOKUP(D4,DB!A:G,7,0),"")</f>
        <v>Good+No BB Design</v>
      </c>
      <c r="K4" s="120" t="s">
        <v>39111</v>
      </c>
      <c r="L4" s="119" t="str">
        <f>IFERROR(VLOOKUP(D4,DB!A:I,9,0),"")</f>
        <v>Latis</v>
      </c>
    </row>
    <row r="5" spans="1:15" ht="15" customHeight="1">
      <c r="A5" s="125"/>
      <c r="B5" s="124" t="str">
        <f>IFERROR(VLOOKUP(D5,DB!A:K,11,0),"")</f>
        <v/>
      </c>
      <c r="C5" s="124"/>
      <c r="D5" s="56"/>
      <c r="E5" s="123"/>
      <c r="F5" s="122"/>
      <c r="G5" s="121">
        <f ca="1">IFERROR(NOW()-F5,"-")</f>
        <v>45997.634420138886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45997.634420138886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45997.634420138886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45997.634420138886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45997.634420138886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45997.634420138886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45997.634420138886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45997.634420138886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45997.634420138886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45997.634420138886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45997.634420138886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45997.634420138886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45997.634420138886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45997.634420138886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45997.634420138886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45997.634420138886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45997.634420138886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45997.634420138886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45997.634420138886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45997.634420138886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45997.634420138886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45997.634420138886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45997.634420138886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45997.634420138886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45997.634420138886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45997.634420138886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45997.634420138886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45997.634420138886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45997.634420138886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45997.634420138886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45997.634420138886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45997.634420138886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45997.634420138886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45997.634420138886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45997.634420138886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45997.634420138886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45997.634420138886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45997.634420138886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45997.634420138886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45997.634420138886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45997.634420138886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45997.634420138886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45997.634420138886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45997.634420138886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45997.634420138886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45997.634420138886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45997.634420138886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45997.634420138886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45997.634420138886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45997.634420138886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45997.634420138886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45997.634420138886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45997.634420138886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45997.634420138886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45997.634420138886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45997.634420138886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45997.634420138886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45997.634420138886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45997.634420138886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45997.634420138886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45997.634420138886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45997.634420138886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45997.634420138886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45997.634420138886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45997.634420138886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45997.634420138886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45997.634420138886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45997.634420138886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45997.634420138886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45997.634420138886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45997.634420138886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45997.634420138886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45997.634420138886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45997.634420138886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45997.634420138886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45997.634420138886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45997.634420138886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45997.634420138886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45997.634420138886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45997.634420138886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45997.634420138886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45997.634420138886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45997.634420138886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45997.634420138886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45997.634420138886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45997.634420138886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45997.634420138886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45997.634420138886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45997.634420138886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45997.634420138886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45997.634420138886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45997.634420138886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45997.634420138886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45997.634420138886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45997.634420138886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45997.634420138886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45997.634420138886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45997.634420138886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45997.634420138886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45997.634420138886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45997.634420138886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45997.634420138886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45997.634420138886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45997.634420138886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45997.634420138886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45997.634420138886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45997.634420138886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45997.634420138886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45997.634420138886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45997.634420138886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45997.634420138886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45997.634420138886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45997.634420138886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45997.634420138886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45997.634420138886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45997.634420138886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45997.634420138886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45997.634420138886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45997.634420138886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45997.634420138886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45997.634420138886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45997.634420138886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45997.634420138886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45997.634420138886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45997.634420138886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45997.634420138886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45997.634420138886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45997.634420138886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45997.634420138886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45997.634420138886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45997.634420138886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45997.634420138886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45997.634420138886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45997.634420138886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45997.634420138886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45997.634420138886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45997.634420138886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45997.634420138886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45997.634420138886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45997.634420138886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45997.634420138886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45997.634420138886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45997.634420138886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45997.634420138886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45997.634420138886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45997.634420138886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45997.634420138886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45997.634420138886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45997.634420138886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45997.634420138886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45997.634420138886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45997.634420138886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45997.634420138886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45997.634420138886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45997.634420138886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45997.634420138886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45997.634420138886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45997.634420138886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45997.634420138886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45997.634420138886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45997.634420138886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45997.634420138886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45997.634420138886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45997.634420138886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45997.634420138886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45997.634420138886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45997.634420138886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45997.634420138886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45997.634420138886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45997.634420138886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45997.634420138886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45997.634420138886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45997.634420138886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45997.634420138886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45997.634420138886</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45997.634420138886</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45997.634420138886</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45997.634420138886</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45997.634420138886</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45997.634420138886</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45997.634420138886</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45997.634420138886</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45997.634420138886</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45997.634420138886</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45997.634420138886</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45997.634420138886</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45997.634420138886</v>
      </c>
      <c r="H191" s="122"/>
      <c r="I191" s="124" t="str">
        <f>IFERROR(VLOOKUP(D191,DB!A:F,6,0),"")</f>
        <v/>
      </c>
      <c r="J191" s="124" t="str">
        <f>IFERROR(VLOOKUP(D191,DB!A:G,7,0),"")</f>
        <v/>
      </c>
      <c r="K191" s="120"/>
      <c r="L191" s="119" t="str">
        <f>IFERROR(VLOOKUP(D191,DB!A:I,9,0),"")</f>
        <v/>
      </c>
    </row>
  </sheetData>
  <customSheetViews>
    <customSheetView guid="{F6042A99-DD27-4453-835D-0834D95730CC}" filter="1" showAutoFilter="1">
      <pageMargins left="0" right="0" top="0" bottom="0" header="0" footer="0"/>
      <autoFilter ref="B1:M1" xr:uid="{B3CF7A6B-61FA-4EED-99F9-347E3AE474ED}"/>
    </customSheetView>
  </customSheetViews>
  <dataValidations count="2">
    <dataValidation allowBlank="1" showInputMessage="1" showErrorMessage="1" sqref="E1" xr:uid="{5DBA255D-CDD9-49FB-AD3C-AF70AB4EE696}"/>
    <dataValidation type="list" allowBlank="1" showInputMessage="1" showErrorMessage="1" sqref="E2:E1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9"/>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172.63458217592415</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13.247001157404156</v>
      </c>
      <c r="H4" s="97">
        <v>45984.381168981483</v>
      </c>
      <c r="I4" s="18" t="str">
        <f>IFERROR(VLOOKUP(D4,DB!A:F,6,0),"")</f>
        <v>SCECO</v>
      </c>
      <c r="J4" s="18" t="str">
        <f>IFERROR(VLOOKUP(D4,DB!A:G,7,0),"")</f>
        <v>Vandalized</v>
      </c>
      <c r="K4" s="19" t="s">
        <v>39119</v>
      </c>
      <c r="L4" s="18" t="str">
        <f>IFERROR(VLOOKUP(D4,DB!A:I,9,0),"")</f>
        <v>Latis</v>
      </c>
    </row>
    <row r="5" spans="1:12" s="154" customFormat="1" ht="31.5" customHeight="1">
      <c r="A5" s="155" t="s">
        <v>39120</v>
      </c>
      <c r="B5" s="58" t="str">
        <f>IFERROR(VLOOKUP(D5,DB!A:K,11,0),"")</f>
        <v>R2</v>
      </c>
      <c r="C5" s="58">
        <v>1</v>
      </c>
      <c r="D5" s="58" t="s">
        <v>22828</v>
      </c>
      <c r="E5" s="81" t="s">
        <v>39121</v>
      </c>
      <c r="F5" s="71">
        <v>45997.355381944442</v>
      </c>
      <c r="G5" s="72">
        <f ca="1">IFERROR(NOW()-F5,"-")</f>
        <v>0.27903819444327382</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
        <v>27</v>
      </c>
      <c r="C6" s="18">
        <v>1</v>
      </c>
      <c r="D6" s="18" t="s">
        <v>19829</v>
      </c>
      <c r="E6" s="81" t="s">
        <v>39121</v>
      </c>
      <c r="F6" s="97">
        <v>45997.612500000003</v>
      </c>
      <c r="G6" s="98">
        <f ca="1">IFERROR(NOW()-F6,"-")</f>
        <v>2.1920138882705942E-2</v>
      </c>
      <c r="H6" s="97">
        <v>45997.601620370369</v>
      </c>
      <c r="I6" s="18" t="str">
        <f>IFERROR(VLOOKUP(D6,DB!A:F,6,0),"")</f>
        <v>SCECO</v>
      </c>
      <c r="J6" s="18" t="str">
        <f>IFERROR(VLOOKUP(D6,DB!A:G,7,0),"")</f>
        <v>Dead</v>
      </c>
      <c r="K6" s="19" t="s">
        <v>39124</v>
      </c>
      <c r="L6" s="18" t="str">
        <f>IFERROR(VLOOKUP(D6,DB!A:I,9,0),"")</f>
        <v>Latis</v>
      </c>
    </row>
    <row r="7" spans="1:12" ht="31.5" customHeight="1">
      <c r="A7" s="96"/>
      <c r="B7" s="18" t="str">
        <f>IFERROR(VLOOKUP(D7,DB!A:K,11,0),"")</f>
        <v/>
      </c>
      <c r="C7" s="18"/>
      <c r="D7" s="18"/>
      <c r="E7" s="18"/>
      <c r="F7" s="97"/>
      <c r="G7" s="98">
        <f ca="1">IFERROR(NOW()-F7,"-")</f>
        <v>45997.634420138886</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45997.634420138886</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45997.634420138886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45997.634420138886</v>
      </c>
      <c r="H10" s="97"/>
      <c r="I10" s="18" t="str">
        <f>IFERROR(VLOOKUP(D10,DB!A:F,6,0),"")</f>
        <v/>
      </c>
      <c r="J10" s="18" t="str">
        <f>IFERROR(VLOOKUP(D10,DB!A:G,7,0),"")</f>
        <v/>
      </c>
      <c r="K10" s="19"/>
      <c r="L10" s="18" t="str">
        <f>IFERROR(VLOOKUP(D10,DB!A:I,9,0),"")</f>
        <v/>
      </c>
    </row>
    <row r="11" spans="1:12" ht="31.5" customHeight="1">
      <c r="A11" s="96"/>
      <c r="B11" s="18" t="str">
        <f>IFERROR(VLOOKUP(D11,DB!A:K,11,0),"")</f>
        <v>R2</v>
      </c>
      <c r="C11" s="18"/>
      <c r="D11" s="18" t="s">
        <v>27877</v>
      </c>
      <c r="E11" s="18"/>
      <c r="F11" s="97"/>
      <c r="G11" s="98">
        <f ca="1">IFERROR(NOW()-F11,"-")</f>
        <v>45997.634420138886</v>
      </c>
      <c r="H11" s="97"/>
      <c r="I11" s="18" t="str">
        <f>IFERROR(VLOOKUP(D11,DB!A:F,6,0),"")</f>
        <v>SCECO</v>
      </c>
      <c r="J11" s="18" t="str">
        <f>IFERROR(VLOOKUP(D11,DB!A:G,7,0),"")</f>
        <v>Good</v>
      </c>
      <c r="K11" s="19"/>
      <c r="L11" s="18" t="str">
        <f>IFERROR(VLOOKUP(D11,DB!A:I,9,0),"")</f>
        <v>Latis</v>
      </c>
    </row>
    <row r="12" spans="1:12" ht="31.5" customHeight="1">
      <c r="A12" s="96"/>
      <c r="B12" s="18" t="str">
        <f>IFERROR(VLOOKUP(D12,DB!A:K,11,0),"")</f>
        <v/>
      </c>
      <c r="C12" s="18"/>
      <c r="D12" s="82"/>
      <c r="E12" s="18"/>
      <c r="F12" s="97"/>
      <c r="G12" s="98">
        <f ca="1">IFERROR(NOW()-F12,"-")</f>
        <v>45997.634420138886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45997.634420138886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45997.634420138886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45997.634420138886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45997.634420138886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45997.634420138886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45997.634420138886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45997.634420138886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45997.634420138886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45997.634420138886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45997.634420138886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45997.634420138886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45997.634420138886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45997.634420138886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45997.634420138886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45997.634420138886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45997.634420138886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45997.634420138886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45997.634420138886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45997.634420138886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45997.634420138886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45997.634420138886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45997.634420138886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45997.634420138886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45997.634420138886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45997.634420138886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45997.634420138886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45997.634420138886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45997.634420138886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45997.634420138886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45997.634420138886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45997.634420138886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45997.634420138886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45997.634420138886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45997.634420138886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45997.634420138886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45997.634420138886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45997.634420138886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45997.634420138886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45997.634420138886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45997.634420138886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45997.634420138886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45997.634420138886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45997.634420138886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45997.634420138886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45997.634420138886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45997.634420138886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45997.634420138886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45997.634420138886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45997.634420138886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45997.634420138886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45997.634420138886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45997.634420138886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45997.634420138886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45997.634420138886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45997.634420138886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45997.634420138886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45997.634420138886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45997.634420138886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45997.634420138886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45997.634420138886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45997.634420138886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45997.634420138886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45997.634420138886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45997.634420138886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45997.634420138886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45997.634420138886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45997.634420138886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45997.634420138886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45997.634420138886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45997.634420138886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45997.634420138886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45997.634420138886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45997.634420138886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45997.634420138886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45997.634420138886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45997.634420138886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45997.634420138886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45997.634420138886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45997.634420138886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45997.634420138886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45997.634420138886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45997.634420138886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45997.634420138886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45997.634420138886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45997.634420138886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45997.634420138886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45997.634420138886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45997.634420138886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45997.634420138886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45997.634420138886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45997.634420138886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45997.634420138886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45997.634420138886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45997.634420138886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45997.634420138886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45997.634420138886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45997.634420138886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45997.634420138886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45997.634420138886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45997.634420138886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45997.634420138886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45997.634420138886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45997.634420138886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45997.634420138886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45997.634420138886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45997.634420138886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45997.634420138886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45997.634420138886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45997.634420138886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45997.634420138886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45997.634420138886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45997.634420138886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45997.634420138886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45997.634420138886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45997.634420138886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45997.634420138886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45997.634420138886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45997.634420138886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45997.634420138886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45997.634420138886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45997.634420138886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45997.634420138886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45997.634420138886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45997.634420138886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45997.634420138886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45997.634420138886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45997.634420138886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45997.634420138886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45997.634420138886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45997.634420138886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45997.634420138886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45997.634420138886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45997.634420138886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45997.634420138886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45997.634420138886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45997.634420138886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45997.634420138886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45997.634420138886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45997.634420138886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45997.634420138886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45997.634420138886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45997.634420138886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45997.634420138886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45997.634420138886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45997.634420138886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45997.634420138886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45997.634420138886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45997.634420138886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45997.634420138886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45997.634420138886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45997.634420138886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45997.634420138886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45997.634420138886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45997.634420138886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45997.634420138886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45997.634420138886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45997.634420138886</v>
      </c>
      <c r="H169" s="97"/>
      <c r="I169" s="18" t="str">
        <f>IFERROR(VLOOKUP(D169,DB!A:F,6,0),"")</f>
        <v/>
      </c>
      <c r="J169" s="18" t="str">
        <f>IFERROR(VLOOKUP(D169,DB!A:G,7,0),"")</f>
        <v/>
      </c>
      <c r="K169" s="19"/>
      <c r="L169" s="18" t="str">
        <f>IFERROR(VLOOKUP(D169,DB!A:I,9,0),"")</f>
        <v/>
      </c>
    </row>
    <row r="170" spans="1:12" ht="31.5" customHeight="1">
      <c r="A170" s="149"/>
      <c r="B170" s="150" t="str">
        <f>IFERROR(VLOOKUP(D170,DB!A:K,11,0),"")</f>
        <v/>
      </c>
      <c r="C170" s="150"/>
      <c r="D170" s="150"/>
      <c r="E170" s="150"/>
      <c r="F170" s="151"/>
      <c r="G170" s="152">
        <f ca="1">IFERROR(NOW()-F170,"-")</f>
        <v>45997.634420138886</v>
      </c>
      <c r="H170" s="151"/>
      <c r="I170" s="150" t="str">
        <f>IFERROR(VLOOKUP(D170,DB!A:F,6,0),"")</f>
        <v/>
      </c>
      <c r="J170" s="150" t="str">
        <f>IFERROR(VLOOKUP(D170,DB!A:G,7,0),"")</f>
        <v/>
      </c>
      <c r="K170" s="153"/>
      <c r="L170" s="150" t="str">
        <f>IFERROR(VLOOKUP(D170,DB!A:I,9,0),"")</f>
        <v/>
      </c>
    </row>
    <row r="171" spans="1:12" ht="31.5" customHeight="1">
      <c r="A171" s="96"/>
      <c r="B171" s="18" t="str">
        <f>IFERROR(VLOOKUP(D171,DB!A:K,11,0),"")</f>
        <v/>
      </c>
      <c r="C171" s="18"/>
      <c r="D171" s="18"/>
      <c r="E171" s="18"/>
      <c r="F171" s="97"/>
      <c r="G171" s="98">
        <f ca="1">IFERROR(NOW()-F171,"-")</f>
        <v>45997.634420138886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45997.634420138886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45997.634420138886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45997.634420138886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45997.634420138886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45997.634420138886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45997.634420138886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45997.634420138886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45997.634420138886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45997.634420138886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45997.634420138886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45997.634420138886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45997.634420138886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45997.634420138886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45997.634420138886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45997.634420138886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45997.634420138886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45997.634420138886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45997.634420138886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45997.634420138886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45997.634420138886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45997.634420138886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45997.634420138886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45997.634420138886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45997.634420138886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45997.634420138886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45997.634420138886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45997.634420138886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45997.634420138886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45997.634420138886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45997.634420138886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45997.634420138886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45997.634420138886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45997.634420138886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45997.634420138886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45997.634420138886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45997.634420138886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45997.634420138886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45997.634420138886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45997.634420138886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45997.634420138886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45997.634420138886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45997.634420138886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45997.634420138886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45997.634420138886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45997.634420138886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45997.634420138886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45997.634420138886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45997.634420138886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45997.634420138886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45997.634420138886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45997.634420138886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45997.634420138886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45997.634420138886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45997.634420138886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45997.634420138886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45997.634420138886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45997.634420138886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45997.634420138886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45997.634420138886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45997.634420138886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45997.634420138886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45997.634420138886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45997.634420138886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45997.634420138886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45997.634420138886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45997.634420138886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45997.634420138886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45997.634420138886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45997.634420138886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45997.634420138886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45997.634420138886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45997.634420138886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45997.634420138886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45997.634420138886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45997.634420138886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45997.634420138886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45997.634420138886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45997.634420138886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45997.634420138886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45997.634420138886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45997.634420138886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45997.634420138886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45997.634420138886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45997.634420138886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45997.634420138886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45997.634420138886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45997.634420138886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45997.634420138886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45997.634420138886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45997.634420138886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45997.634420138886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45997.634420138886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45997.634420138886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45997.634420138886</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45997.634420138886</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45997.634420138886</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45997.634420138886</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45997.634420138886</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45997.634420138886</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45997.634420138886</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45997.634420138886</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45997.634420138886</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45997.634420138886</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45997.634420138886</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45997.634420138886</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45997.634420138886</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45997.634420138886</v>
      </c>
      <c r="H278" s="97"/>
      <c r="I278" s="18" t="str">
        <f>IFERROR(VLOOKUP(D278,DB!A:F,6,0),"")</f>
        <v/>
      </c>
      <c r="J278" s="18" t="str">
        <f>IFERROR(VLOOKUP(D278,DB!A:G,7,0),"")</f>
        <v/>
      </c>
      <c r="K278" s="19"/>
      <c r="L278" s="18" t="str">
        <f>IFERROR(VLOOKUP(D278,DB!A:I,9,0),"")</f>
        <v/>
      </c>
    </row>
    <row r="279" spans="1:12" ht="31.5" customHeight="1">
      <c r="A279" s="149"/>
      <c r="B279" s="150" t="str">
        <f>IFERROR(VLOOKUP(D279,DB!A:K,11,0),"")</f>
        <v/>
      </c>
      <c r="C279" s="150"/>
      <c r="D279" s="150"/>
      <c r="E279" s="150"/>
      <c r="F279" s="151"/>
      <c r="G279" s="152">
        <f ca="1">IFERROR(NOW()-F279,"-")</f>
        <v>45997.634420138886</v>
      </c>
      <c r="H279" s="151"/>
      <c r="I279" s="150" t="str">
        <f>IFERROR(VLOOKUP(D279,DB!A:F,6,0),"")</f>
        <v/>
      </c>
      <c r="J279" s="150" t="str">
        <f>IFERROR(VLOOKUP(D279,DB!A:G,7,0),"")</f>
        <v/>
      </c>
      <c r="K279" s="153"/>
      <c r="L279" s="150" t="str">
        <f>IFERROR(VLOOKUP(D279,DB!A:I,9,0),"")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45997.634420138886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45997.634420138886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45997.634420138886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45997.634420138886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45997.634420138886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45997.634420138886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45997.634420138886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45997.634420138886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45997.634420138886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45997.634420138886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45997.634420138886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45997.634420138886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45997.634420138886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45997.634420138886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45997.634420138886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45997.634420138886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45997.634420138886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45997.634420138886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45997.634420138886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45997.634420138886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45997.634420138886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45997.634420138886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45997.634420138886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45997.634420138886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45997.634420138886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45997.634420138886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45997.634420138886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45997.634420138886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45997.634420138886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45997.634420138886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45997.634420138886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45997.634420138886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45997.634420138886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45997.634420138886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45997.634420138886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45997.634420138886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45997.634420138886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45997.634420138886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45997.634420138886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45997.634420138886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45997.634420138886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45997.634420138886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45997.634420138886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45997.634420138886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45997.634420138886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45997.634420138886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45997.634420138886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45997.634420138886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45997.634420138886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45997.634420138886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45997.634420138886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45997.634420138886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45997.634420138886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45997.634420138886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45997.634420138886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45997.634420138886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45997.634420138886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45997.634420138886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45997.634420138886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45997.634420138886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45997.634420138886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45997.634420138886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45997.634420138886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45997.634420138886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45997.634420138886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45997.634420138886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45997.634420138886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45997.634420138886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45997.634420138886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45997.634420138886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45997.634420138886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45997.634420138886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45997.634420138886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45997.634420138886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45997.634420138886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45997.634420138886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45997.634420138886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45997.634420138886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45997.634420138886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45997.634420138886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45997.634420138886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45997.634420138886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45997.634420138886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45997.634420138886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45997.634420138886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45997.634420138886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45997.634420138886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45997.634420138886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45997.634420138886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45997.634420138886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45997.634420138886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45997.634420138886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45997.634420138886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45997.634420138886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45997.634420138886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45997.634420138886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45997.634420138886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45997.634420138886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45997.634420138886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45997.634420138886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45997.634420138886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45997.634420138886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45997.634420138886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45997.634420138886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45997.634420138886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45997.634420138886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45997.634420138886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45997.634420138886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45997.634420138886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45997.634420138886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45997.634420138886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45997.634420138886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45997.634420138886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45997.634420138886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45997.634420138886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45997.634420138886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45997.634420138886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45997.634420138886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45997.634420138886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45997.634420138886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45997.634420138886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45997.634420138886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45997.634420138886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45997.634420138886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45997.634420138886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45997.634420138886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45997.634420138886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45997.634420138886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45997.634420138886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45997.634420138886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45997.634420138886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45997.634420138886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45997.634420138886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45997.634420138886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45997.634420138886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45997.634420138886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45997.634420138886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45997.634420138886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45997.634420138886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45997.634420138886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45997.634420138886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45997.634420138886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45997.634420138886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45997.634420138886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45997.634420138886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45997.634420138886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45997.634420138886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45997.634420138886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45997.634420138886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45997.634420138886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45997.634420138886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45997.634420138886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45997.634420138886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45997.634420138886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45997.634420138886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45997.634420138886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45997.634420138886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45997.634420138886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45997.634420138886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45997.634420138886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45997.634420138886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45997.634420138886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45997.634420138886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45997.634420138886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45997.634420138886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45997.634420138886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45997.634420138886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45997.634420138886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45997.634420138886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45997.634420138886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45997.634420138886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45997.634420138886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45997.634420138886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45997.634420138886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45997.634420138886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45997.634420138886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45997.634420138886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45997.634420138886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45997.634420138886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45997.634420138886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45997.634420138886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45997.634420138886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45997.634420138886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45997.634420138886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45997.634420138886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45997.634420138886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45997.634420138886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45997.634420138886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45997.634420138886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45997.634420138886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45997.634420138886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45997.634420138886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45997.634420138886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45997.634420138886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45997.634420138886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45997.634420138886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45997.634420138886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45997.634420138886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45997.634420138886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45997.634420138886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45997.634420138886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45997.634420138886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45997.634420138886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45997.634420138886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45997.634420138886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45997.634420138886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45997.634420138886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45997.634420138886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45997.634420138886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45997.634420138886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45997.634420138886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45997.634420138886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45997.634420138886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45997.634420138886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45997.634420138886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45997.634420138886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45997.634420138886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45997.634420138886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45997.634420138886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45997.634420138886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45997.634420138886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45997.634420138886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45997.634420138886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45997.634420138886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45997.634420138886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45997.634420138886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45997.634420138886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45997.634420138886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45997.634420138886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45997.634420138886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45997.634420138886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45997.634420138886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45997.634420138886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45997.634420138886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45997.634420138886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45997.634420138886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45997.634420138886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45997.634420138886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45997.634420138886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45997.634420138886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45997.634420138886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45997.634420138886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45997.634420138886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45997.634420138886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45997.634420138886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45997.634420138886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45997.634420138886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45997.634420138886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45997.634420138886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45997.634420138886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45997.634420138886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45997.634420138886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45997.634420138886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45997.634420138886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45997.634420138886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45997.634420138886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45997.634420138886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45997.634420138886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45997.634420138886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45997.634420138886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45997.634420138886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45997.634420138886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45997.634420138886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45997.634420138886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45997.634420138886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45997.634420138886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45997.634420138886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45997.634420138886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45997.634420138886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45997.634420138886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45997.634420138886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45997.634420138886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45997.634420138886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45997.634420138886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45997.634420138886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45997.634420138886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45997.634420138886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45997.634420138886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45997.634420138886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45997.634420138886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45997.634420138886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45997.634420138886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45997.634420138886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45997.634420138886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45997.634420138886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45997.634420138886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45997.634420138886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45997.634420138886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45997.634420138886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45997.634420138886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45997.634420138886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45997.634420138886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45997.634420138886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45997.634420138886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45997.634420138886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45997.634420138886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45997.634420138886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45997.634420138886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45997.634420138886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45997.634420138886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45997.634420138886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45997.634420138886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45997.634420138886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45997.634420138886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45997.634420138886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45997.634420138886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45997.634420138886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45997.634420138886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45997.634420138886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45997.634420138886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45997.634420138886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45997.634420138886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45997.634420138886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45997.634420138886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45997.634420138886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45997.634420138886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45997.634420138886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45997.634420138886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45997.634420138886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45997.634420138886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45997.634420138886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45997.634420138886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45997.634420138886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45997.634420138886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45997.634420138886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45997.634420138886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45997.634420138886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45997.634420138886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45997.634420138886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45997.634420138886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45997.634420138886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45997.634420138886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45997.634420138886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45997.634420138886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45997.634420138886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45997.634420138886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45997.634420138886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45997.634420138886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45997.634420138886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45997.634420138886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45997.634420138886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45997.634420138886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45997.634420138886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45997.634420138886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45997.634420138886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45997.634420138886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45997.634420138886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45997.634420138886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45997.634420138886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45997.634420138886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45997.634420138886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45997.634420138886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45997.634420138886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45997.634420138886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45997.634420138886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45997.634420138886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45997.634420138886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45997.634420138886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45997.634420138886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45997.634420138886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45997.634420138886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45997.634420138886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45997.634420138886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45997.634420138886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45997.634420138886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45997.634420138886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45997.634420138886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45997.634420138886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45997.634420138886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45997.634420138886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45997.634420138886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45997.634420138886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45997.634420138886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45997.634420138886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45997.634420138886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45997.634420138886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45997.634420138886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45997.634420138886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45997.634420138886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45997.634420138886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45997.634420138886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45997.634420138886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45997.634420138886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45997.634420138886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45997.634420138886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45997.634420138886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45997.634420138886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45997.634420138886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45997.634420138886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45997.634420138886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45997.634420138886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45997.634420138886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45997.634420138886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45997.634420138886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45997.634420138886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45997.634420138886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45997.634420138886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45997.634420138886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45997.634420138886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45997.634420138886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45997.634420138886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45997.634420138886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45997.634420138886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45997.634420138886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45997.634420138886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45997.634420138886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45997.634420138886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45997.634420138886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45997.634420138886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45997.634420138886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45997.634420138886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45997.634420138886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45997.634420138886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45997.634420138886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45997.634420138886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45997.634420138886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45997.634420138886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45997.634420138886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45997.634420138886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45997.634420138886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45997.634420138886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45997.634420138886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45997.634420138886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45997.634420138886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45997.634420138886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45997.634420138886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45997.634420138886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45997.634420138886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45997.634420138886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45997.634420138886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45997.634420138886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45997.634420138886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45997.634420138886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45997.634420138886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45997.634420138886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45997.634420138886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45997.634420138886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45997.634420138886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45997.634420138886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45997.634420138886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45997.634420138886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45997.634420138886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45997.634420138886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45997.634420138886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45997.634420138886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45997.634420138886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45997.634420138886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45997.634420138886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45997.634420138886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45997.634420138886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45997.634420138886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45997.634420138886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45997.634420138886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45997.634420138886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45997.634420138886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45997.634420138886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45997.634420138886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45997.634420138886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45997.634420138886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45997.634420138886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45997.634420138886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45997.634420138886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45997.634420138886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45997.634420138886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45997.634420138886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45997.634420138886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45997.634420138886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45997.634420138886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45997.634420138886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45997.634420138886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45997.634420138886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45997.634420138886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45997.634420138886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45997.634420138886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45997.634420138886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45997.634420138886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45997.634420138886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45997.634420138886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45997.634420138886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45997.634420138886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45997.634420138886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45997.634420138886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45997.634420138886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45997.634420138886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45997.634420138886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45997.634420138886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45997.634420138886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45997.634420138886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45997.634420138886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45997.634420138886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45997.634420138886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45997.634420138886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45997.634420138886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45997.634420138886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45997.634420138886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45997.634420138886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45997.634420138886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45997.634420138886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45997.634420138886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45997.634420138886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45997.634420138886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45997.634420138886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45997.634420138886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45997.634420138886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45997.634420138886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45997.634420138886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45997.634420138886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45997.634420138886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45997.634420138886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45997.634420138886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45997.634420138886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45997.634420138886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45997.634420138886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45997.634420138886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45997.634420138886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45997.634420138886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45997.634420138886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45997.634420138886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45997.634420138886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45997.634420138886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45997.634420138886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45997.634420138886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45997.634420138886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45997.634420138886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45997.634420138886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45997.634420138886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45997.634420138886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45997.634420138886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45997.634420138886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45997.634420138886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45997.634420138886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45997.634420138886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45997.634420138886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45997.634420138886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45997.634420138886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45997.634420138886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45997.634420138886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45997.634420138886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45997.634420138886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45997.634420138886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45997.634420138886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45997.634420138886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45997.634420138886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45997.634420138886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45997.634420138886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45997.634420138886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45997.634420138886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45997.634420138886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45997.634420138886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45997.634420138886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45997.634420138886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45997.634420138886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45997.634420138886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45997.634420138886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45997.634420138886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45997.634420138886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45997.634420138886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45997.634420138886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45997.634420138886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45997.634420138886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45997.634420138886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45997.634420138886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45997.634420138886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45997.634420138886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45997.634420138886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45997.634420138886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45997.634420138886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45997.634420138886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45997.634420138886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45997.634420138886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45997.634420138886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45997.634420138886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45997.634420138886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45997.634420138886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45997.634420138886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45997.634420138886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45997.634420138886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45997.634420138886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45997.634420138886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45997.634420138886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45997.634420138886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45997.634420138886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45997.634420138886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45997.634420138886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45997.634420138886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45997.634420138886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45997.634420138886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45997.634420138886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45997.634420138886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45997.634420138886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45997.634420138886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45997.634420138886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45997.634420138886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45997.634420138886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45997.634420138886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45997.634420138886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45997.634420138886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45997.634420138886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45997.634420138886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45997.634420138886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45997.634420138886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45997.634420138886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45997.634420138886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45997.634420138886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45997.634420138886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45997.634420138886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45997.634420138886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45997.634420138886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45997.634420138886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45997.634420138886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45997.634420138886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45997.634420138886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45997.634420138886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45997.634420138886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45997.634420138886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45997.634420138886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45997.634420138886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45997.634420138886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45997.634420138886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45997.634420138886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45997.634420138886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45997.634420138886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45997.634420138886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45997.634420138886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45997.634420138886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45997.634420138886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45997.634420138886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45997.634420138886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45997.634420138886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45997.634420138886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45997.634420138886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45997.634420138886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45997.634420138886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45997.634420138886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45997.634420138886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45997.634420138886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45997.634420138886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45997.634420138886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45997.634420138886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45997.634420138886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45997.634420138886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45997.634420138886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45997.634420138886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45997.634420138886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45997.634420138886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45997.634420138886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45997.634420138886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45997.634420138886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45997.634420138886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45997.634420138886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45997.634420138886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45997.634420138886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45997.634420138886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45997.634420138886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45997.634420138886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45997.634420138886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45997.634420138886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45997.634420138886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45997.634420138886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45997.634420138886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45997.634420138886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45997.634420138886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45997.634420138886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45997.634420138886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45997.634420138886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45997.634420138886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45997.634420138886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45997.634420138886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45997.634420138886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45997.634420138886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45997.634420138886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45997.634420138886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45997.634420138886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45997.634420138886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45997.634420138886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45997.634420138886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45997.634420138886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45997.634420138886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45997.634420138886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45997.634420138886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45997.634420138886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45997.634420138886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45997.634420138886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45997.634420138886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45997.634420138886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45997.634420138886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45997.634420138886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45997.634420138886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45997.634420138886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45997.634420138886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45997.634420138886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45997.634420138886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45997.634420138886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45997.634420138886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45997.634420138886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45997.634420138886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45997.634420138886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45997.634420138886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45997.634420138886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45997.634420138886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45997.634420138886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45997.634420138886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45997.634420138886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45997.634420138886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45997.634420138886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45997.634420138886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45997.634420138886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45997.634420138886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45997.634420138886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45997.634420138886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45997.634420138886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45997.634420138886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45997.634420138886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45997.634420138886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45997.634420138886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45997.634420138886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45997.634420138886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45997.634420138886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45997.634420138886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45997.634420138886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45997.634420138886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45997.634420138886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45997.634420138886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45997.634420138886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45997.634420138886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45997.634420138886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45997.634420138886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45997.634420138886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45997.634420138886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45997.634420138886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45997.634420138886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45997.634420138886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45997.634420138886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45997.634420138886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45997.634420138886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45997.634420138886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45997.634420138886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45997.634420138886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45997.634420138886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45997.634420138886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45997.634420138886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45997.634420138886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45997.634420138886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45997.634420138886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45997.634420138886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45997.634420138886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45997.634420138886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45997.634420138886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45997.634420138886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45997.634420138886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45997.634420138886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45997.634420138886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45997.634420138886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45997.634420138886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45997.634420138886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45997.634420138886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45997.634420138886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45997.634420138886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45997.634420138886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45997.634420138886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45997.634420138886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45997.634420138886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45997.634420138886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45997.634420138886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45997.634420138886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45997.634420138886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45997.634420138886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45997.634420138886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45997.634420138886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45997.634420138886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45997.634420138886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45997.634420138886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45997.634420138886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45997.634420138886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45997.634420138886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45997.634420138886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45997.634420138886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45997.634420138886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45997.634420138886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45997.634420138886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45997.634420138886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45997.634420138886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45997.634420138886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45997.634420138886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45997.634420138886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45997.634420138886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45997.634420138886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45997.634420138886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45997.634420138886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45997.634420138886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45997.634420138886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45997.634420138886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45997.634420138886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45997.634420138886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45997.634420138886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45997.634420138886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45997.634420138886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45997.634420138886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45997.634420138886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45997.634420138886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45997.634420138886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45997.634420138886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45997.634420138886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45997.634420138886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45997.634420138886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45997.634420138886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45997.634420138886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45997.634420138886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45997.634420138886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45997.634420138886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45997.634420138886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45997.634420138886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45997.634420138886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45997.634420138886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45997.634420138886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45997.634420138886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45997.634420138886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45997.634420138886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45997.634420138886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45997.634420138886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45997.634420138886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45997.634420138886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45997.634420138886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45997.634420138886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45997.634420138886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45997.634420138886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45997.634420138886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45997.634420138886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45997.634420138886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45997.634420138886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45997.634420138886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45997.634420138886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45997.634420138886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45997.634420138886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45997.634420138886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45997.634420138886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45997.634420138886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45997.634420138886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45997.634420138886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45997.634420138886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45997.634420138886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45997.634420138886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45997.634420138886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45997.634420138886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45997.634420138886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45997.634420138886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45997.634420138886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45997.634420138886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45997.634420138886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45997.634420138886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45997.634420138886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45997.634420138886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45997.634420138886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45997.634420138886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45997.634420138886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45997.634420138886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45997.634420138886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45997.634420138886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45997.634420138886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45997.634420138886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45997.634420138886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45997.634420138886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45997.634420138886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45997.634420138886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45997.634420138886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45997.634420138886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45997.634420138886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45997.634420138886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45997.634420138886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45997.634420138886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45997.634420138886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45997.634420138886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45997.634420138886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45997.634420138886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45997.634420138886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45997.634420138886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45997.634420138886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45997.634420138886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45997.634420138886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45997.634420138886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45997.634420138886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45997.634420138886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45997.634420138886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45997.634420138886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45997.634420138886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45997.634420138886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45997.634420138886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45997.634420138886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45997.634420138886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45997.634420138886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45997.634420138886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45997.634420138886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45997.634420138886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45997.634420138886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45997.634420138886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45997.634420138886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45997.634420138886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45997.634420138886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45997.634420138886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45997.634420138886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45997.634420138886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45997.634420138886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45997.634420138886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45997.634420138886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45997.634420138886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45997.634420138886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45997.634420138886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45997.634420138886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45997.634420138886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45997.634420138886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45997.634420138886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45997.634420138886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45997.634420138886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45997.634420138886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45997.634420138886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45997.634420138886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45997.634420138886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45997.634420138886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45997.634420138886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45997.634420138886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45997.634420138886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45997.634420138886</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5"/>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294.15370254628942</v>
      </c>
      <c r="H2" s="91">
        <v>45703.474768518521</v>
      </c>
      <c r="I2" s="91" t="str">
        <f>IFERROR(VLOOKUP(D2,DB!A:F,6,0),"")</f>
        <v>SCECO</v>
      </c>
      <c r="J2" s="91" t="str">
        <f>IFERROR(VLOOKUP(D2,DB!A:G,7,0),"")</f>
        <v>Dead</v>
      </c>
      <c r="K2" s="93" t="s">
        <v>39126</v>
      </c>
      <c r="L2" s="87" t="str">
        <f>IFERROR(VLOOKUP(D2,DB!A:I,9,0),"")</f>
        <v>Latis</v>
      </c>
    </row>
    <row r="3" spans="1:16" ht="33.75" customHeight="1">
      <c r="A3" s="107" t="s">
        <v>39127</v>
      </c>
      <c r="B3" s="107" t="str">
        <f>IFERROR(VLOOKUP(D3,DB!A:K,11,0),"")</f>
        <v>R4</v>
      </c>
      <c r="C3" s="89">
        <v>2</v>
      </c>
      <c r="D3" s="87" t="s">
        <v>32840</v>
      </c>
      <c r="E3" s="90" t="s">
        <v>39106</v>
      </c>
      <c r="F3" s="91">
        <v>45997.492002314815</v>
      </c>
      <c r="G3" s="92">
        <f t="shared" ref="G3:G65" ca="1" si="0">IFERROR(NOW()-F3,"")</f>
        <v>0.14241782407043502</v>
      </c>
      <c r="H3" s="91">
        <v>45997.474282407406</v>
      </c>
      <c r="I3" s="107" t="str">
        <f>IFERROR(VLOOKUP(D3,DB!A:F,6,0),"")</f>
        <v>SCECO</v>
      </c>
      <c r="J3" s="107" t="str">
        <f>IFERROR(VLOOKUP(D3,DB!A:G,7,0),"")</f>
        <v>Dead</v>
      </c>
      <c r="K3" s="93" t="s">
        <v>39128</v>
      </c>
      <c r="L3" s="87" t="str">
        <f>IFERROR(VLOOKUP(D3,DB!A:I,9,0),"")</f>
        <v>Latis</v>
      </c>
    </row>
    <row r="4" spans="1:16" ht="15" customHeight="1">
      <c r="A4" s="107" t="s">
        <v>39129</v>
      </c>
      <c r="B4" s="107" t="str">
        <f>IFERROR(VLOOKUP(D4,DB!A:K,11,0),"")</f>
        <v>R4</v>
      </c>
      <c r="C4" s="89">
        <v>2</v>
      </c>
      <c r="D4" s="87" t="s">
        <v>30656</v>
      </c>
      <c r="E4" s="90" t="s">
        <v>39113</v>
      </c>
      <c r="F4" s="91">
        <v>45997.533333333333</v>
      </c>
      <c r="G4" s="92">
        <f t="shared" ca="1" si="0"/>
        <v>0.10108680555276806</v>
      </c>
      <c r="H4" s="91">
        <v>45997.522280092591</v>
      </c>
      <c r="I4" s="107" t="str">
        <f>IFERROR(VLOOKUP(D4,DB!A:F,6,0),"")</f>
        <v>Generator-SG</v>
      </c>
      <c r="J4" s="107" t="str">
        <f>IFERROR(VLOOKUP(D4,DB!A:G,7,0),"")</f>
        <v>Good</v>
      </c>
      <c r="K4" s="93" t="s">
        <v>39130</v>
      </c>
      <c r="L4" s="87" t="str">
        <f>IFERROR(VLOOKUP(D4,DB!A:I,9,0),"")</f>
        <v>Latis</v>
      </c>
    </row>
    <row r="5" spans="1:16" ht="15" customHeight="1">
      <c r="A5" s="107" t="s">
        <v>39131</v>
      </c>
      <c r="B5" s="107" t="str">
        <f>IFERROR(VLOOKUP(D5,DB!A:K,11,0),"")</f>
        <v>R4</v>
      </c>
      <c r="C5" s="89">
        <v>1</v>
      </c>
      <c r="D5" s="87" t="s">
        <v>37052</v>
      </c>
      <c r="E5" s="90" t="s">
        <v>39106</v>
      </c>
      <c r="F5" s="91">
        <v>45997.55537037037</v>
      </c>
      <c r="G5" s="92">
        <f t="shared" ca="1" si="0"/>
        <v>7.9049768515687902E-2</v>
      </c>
      <c r="H5" s="91">
        <v>45997.549826388888</v>
      </c>
      <c r="I5" s="107" t="str">
        <f>IFERROR(VLOOKUP(D5,DB!A:F,6,0),"")</f>
        <v>Generator-SG</v>
      </c>
      <c r="J5" s="107" t="str">
        <f>IFERROR(VLOOKUP(D5,DB!A:G,7,0),"")</f>
        <v>Dead</v>
      </c>
      <c r="K5" s="93" t="s">
        <v>39132</v>
      </c>
      <c r="L5" s="87" t="str">
        <f>IFERROR(VLOOKUP(D5,DB!A:I,9,0),"")</f>
        <v>Latis</v>
      </c>
    </row>
    <row r="6" spans="1:16" ht="15" customHeight="1">
      <c r="A6" s="107" t="s">
        <v>39133</v>
      </c>
      <c r="B6" s="107" t="str">
        <f>IFERROR(VLOOKUP(D6,DB!A:K,11,0),"")</f>
        <v>R4</v>
      </c>
      <c r="C6" s="89">
        <v>1</v>
      </c>
      <c r="D6" s="87" t="s">
        <v>37399</v>
      </c>
      <c r="E6" s="90" t="s">
        <v>39106</v>
      </c>
      <c r="F6" s="91">
        <v>45997.559270833335</v>
      </c>
      <c r="G6" s="92">
        <f t="shared" ca="1" si="0"/>
        <v>7.5149305550439749E-2</v>
      </c>
      <c r="H6" s="91">
        <v>45997.553368055553</v>
      </c>
      <c r="I6" s="107" t="str">
        <f>IFERROR(VLOOKUP(D6,DB!A:F,6,0),"")</f>
        <v>SCECO</v>
      </c>
      <c r="J6" s="107" t="str">
        <f>IFERROR(VLOOKUP(D6,DB!A:G,7,0),"")</f>
        <v>Vandalized+Vandalized</v>
      </c>
      <c r="K6" s="93" t="s">
        <v>39134</v>
      </c>
      <c r="L6" s="87" t="str">
        <f>IFERROR(VLOOKUP(D6,DB!A:I,9,0),"")</f>
        <v>Latis</v>
      </c>
    </row>
    <row r="7" spans="1:16" ht="15" customHeight="1">
      <c r="A7" s="107"/>
      <c r="B7" s="107" t="str">
        <f>IFERROR(VLOOKUP(D7,DB!A:K,11,0),"")</f>
        <v/>
      </c>
      <c r="C7" s="89"/>
      <c r="D7" s="87"/>
      <c r="E7" s="90"/>
      <c r="F7" s="91"/>
      <c r="G7" s="92">
        <f t="shared" ca="1" si="0"/>
        <v>45997.634420138886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45997.634420138886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45997.634420138886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45997.634420138886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45997.634420138886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45997.634420138886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45997.634420138886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45997.634420138886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45997.634420138886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45997.634420138886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45997.634420138886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45997.634420138886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45997.634420138886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45997.634420138886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45997.634420138886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45997.634420138886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45997.634420138886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45997.634420138886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45997.634420138886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45997.634420138886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45997.634420138886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45997.634420138886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45997.634420138886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45997.634420138886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45997.634420138886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45997.634420138886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45997.634420138886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45997.634420138886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45997.634420138886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45997.634420138886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45997.634420138886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45997.634420138886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45997.634420138886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45997.634420138886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45997.634420138886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45997.634420138886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45997.634420138886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45997.634420138886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45997.634420138886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45997.634420138886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45997.634420138886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45997.634420138886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45997.634420138886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45997.634420138886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45997.634420138886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45997.634420138886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45997.634420138886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45997.634420138886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45997.634420138886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45997.634420138886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45997.634420138886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45997.634420138886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45997.634420138886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45997.634420138886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45997.634420138886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45997.634420138886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45997.634420138886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45997.634420138886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45997.634420138886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ref="G66:G129" ca="1" si="1">IFERROR(NOW()-F66,"")</f>
        <v>45997.634420138886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45997.634420138886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45997.634420138886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45997.634420138886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45997.634420138886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45997.634420138886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45997.634420138886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45997.634420138886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45997.634420138886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45997.634420138886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45997.634420138886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45997.634420138886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45997.634420138886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45997.634420138886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45997.634420138886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45997.634420138886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45997.634420138886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45997.634420138886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45997.634420138886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45997.634420138886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45997.634420138886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45997.634420138886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45997.634420138886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45997.634420138886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45997.634420138886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45997.634420138886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45997.634420138886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45997.634420138886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45997.634420138886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45997.634420138886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45997.634420138886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45997.634420138886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45997.634420138886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45997.634420138886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45997.634420138886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45997.634420138886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45997.634420138886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45997.634420138886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45997.634420138886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45997.634420138886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45997.634420138886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45997.634420138886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45997.634420138886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45997.634420138886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45997.634420138886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45997.634420138886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45997.634420138886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45997.634420138886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45997.634420138886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45997.634420138886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45997.634420138886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45997.634420138886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45997.634420138886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45997.634420138886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45997.634420138886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45997.634420138886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45997.634420138886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45997.634420138886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45997.634420138886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45997.634420138886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45997.634420138886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45997.634420138886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45997.634420138886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45997.634420138886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ref="G130:G175" ca="1" si="2">IFERROR(NOW()-F130,"")</f>
        <v>45997.634420138886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45997.634420138886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45997.634420138886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45997.634420138886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45997.634420138886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45997.634420138886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45997.634420138886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45997.634420138886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45997.634420138886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45997.634420138886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45997.634420138886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45997.634420138886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45997.634420138886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45997.634420138886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45997.634420138886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45997.634420138886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45997.634420138886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45997.634420138886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45997.634420138886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45997.634420138886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45997.634420138886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45997.634420138886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45997.634420138886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45997.634420138886</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45997.634420138886</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45997.634420138886</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45997.634420138886</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45997.634420138886</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45997.634420138886</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45997.634420138886</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45997.634420138886</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45997.634420138886</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45997.634420138886</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45997.634420138886</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45997.634420138886</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45997.634420138886</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45997.634420138886</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45997.634420138886</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45997.634420138886</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45997.634420138886</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45997.634420138886</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45997.634420138886</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45997.634420138886</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45997.634420138886</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45997.634420138886</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45997.634420138886</v>
      </c>
      <c r="H175" s="91"/>
      <c r="I175" s="107" t="str">
        <f>IFERROR(VLOOKUP(D175,DB!A:F,6,0),"")</f>
        <v/>
      </c>
      <c r="J175" s="107" t="str">
        <f>IFERROR(VLOOKUP(D175,DB!A:G,7,0),"")</f>
        <v/>
      </c>
      <c r="K175" s="93"/>
      <c r="L175" s="87" t="str">
        <f>IFERROR(VLOOKUP(D175,DB!A:I,9,0),"")</f>
        <v/>
      </c>
    </row>
  </sheetData>
  <dataValidations count="2">
    <dataValidation allowBlank="1" showInputMessage="1" showErrorMessage="1" sqref="E1" xr:uid="{A4F81451-56CC-4543-9497-104C4E44EE4B}"/>
    <dataValidation type="list" allowBlank="1" showInputMessage="1" showErrorMessage="1" sqref="E2:E1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K6" sqref="K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105.80235995369731</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39113</v>
      </c>
      <c r="F3" s="38">
        <v>45926.188877314817</v>
      </c>
      <c r="G3" s="102">
        <f t="shared" ref="G3" ca="1" si="0">IFERROR(NOW()-F3,"")</f>
        <v>71.44554282406898</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39113</v>
      </c>
      <c r="F4" s="104">
        <v>45948.661111111112</v>
      </c>
      <c r="G4" s="105">
        <f t="shared" ref="G4" ca="1" si="1">IFERROR(NOW()-F4,"")</f>
        <v>48.973309027773212</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16.261121527772048</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 ca="1" si="2">IFERROR(NOW()-F6,"")</f>
        <v>0.52693171295686625</v>
      </c>
      <c r="H6" s="38">
        <v>45997.093599537038</v>
      </c>
      <c r="I6" s="37" t="str">
        <f>IFERROR(VLOOKUP(D6,DB!A:F,6,0),"")</f>
        <v>SCECO</v>
      </c>
      <c r="J6" s="37" t="str">
        <f>IFERROR(VLOOKUP(D6,DB!A:G,7,0),"")</f>
        <v>In progress</v>
      </c>
      <c r="K6" s="37" t="s">
        <v>39144</v>
      </c>
      <c r="L6" s="37" t="str">
        <f>IFERROR(VLOOKUP(D6,DB!A:I,9,0),"")</f>
        <v>Latis</v>
      </c>
    </row>
    <row r="7" spans="1:13">
      <c r="A7" s="37"/>
      <c r="B7" s="37" t="str">
        <f>IFERROR(VLOOKUP(D7,DB!A:K,11,0),"")</f>
        <v/>
      </c>
      <c r="C7" s="37"/>
      <c r="D7" s="37"/>
      <c r="E7" s="37"/>
      <c r="F7" s="38"/>
      <c r="G7" s="131">
        <f t="shared" ref="G7:G38" ca="1" si="3">IFERROR(NOW()-F7,"")</f>
        <v>45997.634420138886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45997.634420138886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45997.634420138886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45997.634420138886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45997.634420138886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45997.634420138886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45997.634420138886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45997.634420138886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45997.634420138886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45997.634420138886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45997.634420138886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45997.634420138886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45997.634420138886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45997.634420138886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45997.634420138886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45997.634420138886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45997.634420138886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45997.634420138886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45997.634420138886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45997.634420138886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45997.634420138886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45997.634420138886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45997.634420138886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45997.634420138886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45997.634420138886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45997.634420138886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45997.634420138886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45997.634420138886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45997.634420138886</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45997.634420138886</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45" ca="1" si="0">IFERROR(NOW()-F2,"-")</f>
        <v>45997.634420138886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45997.634420138886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45997.634420138886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45997.634420138886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45997.634420138886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45997.634420138886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45997.634420138886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45997.634420138886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45997.634420138886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45997.634420138886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45997.634420138886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45997.634420138886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45997.634420138886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45997.634420138886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45997.634420138886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45997.634420138886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45997.634420138886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45997.634420138886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45997.634420138886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45997.634420138886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45997.634420138886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45997.634420138886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45997.634420138886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45997.634420138886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45997.634420138886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45997.634420138886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45997.634420138886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45997.634420138886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45997.634420138886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45997.634420138886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45997.634420138886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45997.634420138886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45997.634420138886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45997.634420138886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45997.634420138886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45997.634420138886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45997.634420138886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45997.634420138886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45997.634420138886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45997.634420138886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45997.634420138886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45997.634420138886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45997.634420138886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45997.634420138886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45997.634420138886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45997.634420138886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45997.634420138886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45997.634420138886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45997.634420138886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45997.634420138886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45997.634420138886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45997.634420138886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45997.634420138886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45997.634420138886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45997.634420138886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45997.634420138886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45997.634420138886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45997.634420138886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45997.634420138886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45997.634420138886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45997.634420138886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45997.634420138886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45997.634420138886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45997.634420138886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45997.634420138886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45997.634420138886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45997.634420138886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45997.634420138886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45997.634420138886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45997.634420138886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45997.634420138886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45997.634420138886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45997.634420138886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45997.634420138886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45997.634420138886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45997.634420138886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45997.634420138886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45997.634420138886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45997.634420138886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45997.634420138886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45997.634420138886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45997.634420138886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45997.634420138886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45997.634420138886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45997.634420138886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45997.634420138886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45997.634420138886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45997.634420138886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45997.634420138886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45997.634420138886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45997.634420138886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45997.634420138886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45997.634420138886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45997.634420138886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45997.634420138886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45997.634420138886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45997.634420138886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45997.634420138886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45997.634420138886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45997.634420138886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45997.634420138886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45997.634420138886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45997.634420138886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45997.634420138886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45997.634420138886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45997.634420138886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45997.634420138886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45997.634420138886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45997.634420138886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45997.634420138886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45997.634420138886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45997.634420138886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45997.634420138886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45997.634420138886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45997.634420138886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45997.634420138886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45997.634420138886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45997.634420138886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45997.634420138886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45997.634420138886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45997.634420138886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45997.634420138886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45997.634420138886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45997.634420138886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45997.634420138886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45997.634420138886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45997.634420138886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45997.634420138886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45997.634420138886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45997.634420138886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45997.634420138886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45997.634420138886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45997.634420138886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45997.634420138886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45997.634420138886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45997.634420138886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45997.634420138886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45997.634420138886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45997.634420138886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45997.634420138886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45997.634420138886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45997.634420138886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45997.634420138886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45997.634420138886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45997.634420138886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45997.634420138886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45997.634420138886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45997.634420138886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45997.634420138886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45997.634420138886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45997.634420138886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45997.634420138886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45997.634420138886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45997.634420138886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45997.634420138886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45997.634420138886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45997.634420138886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45997.634420138886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45997.634420138886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45997.634420138886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45997.634420138886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45997.634420138886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45997.634420138886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45997.634420138886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45997.634420138886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45997.634420138886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45997.634420138886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45997.634420138886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45997.634420138886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45997.634420138886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45997.634420138886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45997.634420138886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45997.634420138886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45997.634420138886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45997.634420138886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45997.634420138886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45997.634420138886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45997.634420138886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45997.634420138886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45997.634420138886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45997.634420138886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45997.634420138886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45997.634420138886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45997.634420138886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45997.634420138886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45997.634420138886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45997.634420138886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45997.634420138886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45997.634420138886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45997.634420138886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45997.634420138886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45997.634420138886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45997.634420138886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45997.634420138886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45997.634420138886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45997.634420138886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45997.634420138886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45997.634420138886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45997.634420138886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45997.634420138886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45997.634420138886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45997.634420138886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45997.634420138886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45997.634420138886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45997.634420138886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45997.634420138886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45997.634420138886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45997.634420138886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45997.634420138886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45997.634420138886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45997.634420138886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45997.634420138886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45997.634420138886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45997.634420138886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45997.634420138886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45997.634420138886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45997.634420138886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45997.634420138886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45997.634420138886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45997.634420138886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45997.634420138886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45997.634420138886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45997.634420138886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45997.634420138886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45997.634420138886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45997.634420138886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45997.634420138886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45997.634420138886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45997.634420138886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45997.634420138886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45997.634420138886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45997.634420138886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45997.634420138886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45997.634420138886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45997.634420138886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45997.634420138886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45997.634420138886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45997.634420138886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45997.634420138886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45997.634420138886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45997.634420138886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45997.634420138886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45997.634420138886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45997.634420138886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45997.634420138886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45997.634420138886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45997.634420138886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45997.634420138886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45997.634420138886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45997.634420138886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45997.634420138886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45997.634420138886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45997.634420138886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45997.634420138886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45997.634420138886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45997.634420138886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45997.634420138886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45997.634420138886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45997.634420138886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45997.634420138886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45997.634420138886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45997.634420138886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45997.634420138886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45997.634420138886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45997.634420138886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45997.634420138886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45997.634420138886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45997.634420138886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45997.634420138886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45997.634420138886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45997.634420138886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45997.634420138886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45997.634420138886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45997.634420138886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45997.634420138886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45997.634420138886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45997.634420138886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45997.634420138886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45997.634420138886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45997.634420138886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45997.634420138886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45997.634420138886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45997.634420138886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45997.634420138886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45997.634420138886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45997.634420138886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45997.634420138886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45997.634420138886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45997.634420138886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45997.634420138886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45997.634420138886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45997.634420138886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45997.634420138886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45997.634420138886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45997.634420138886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45997.634420138886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45997.634420138886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45997.634420138886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45997.634420138886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45997.634420138886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45997.634420138886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45997.634420138886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45997.634420138886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45997.634420138886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45997.634420138886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45997.634420138886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45997.634420138886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45997.634420138886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45997.634420138886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45997.634420138886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45997.634420138886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45997.634420138886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45997.634420138886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45997.634420138886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45997.634420138886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45997.634420138886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45997.634420138886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45997.634420138886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45997.634420138886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45997.634420138886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45997.634420138886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45997.634420138886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45997.634420138886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45997.634420138886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45997.634420138886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45997.634420138886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45997.634420138886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45997.634420138886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45997.634420138886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45997.634420138886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45997.634420138886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45997.634420138886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45997.634420138886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45997.634420138886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45997.634420138886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45997.634420138886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45997.634420138886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45997.634420138886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45997.634420138886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45997.634420138886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45997.634420138886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45997.634420138886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45997.634420138886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45997.634420138886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45997.634420138886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45997.634420138886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45997.634420138886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45997.634420138886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45997.634420138886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45997.634420138886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45997.634420138886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45997.634420138886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45997.634420138886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45997.634420138886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45997.634420138886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45997.634420138886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45997.634420138886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45997.634420138886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45997.634420138886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45997.634420138886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45997.634420138886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45997.634420138886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45997.634420138886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45997.634420138886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45997.634420138886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45997.634420138886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45997.634420138886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45997.634420138886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45997.634420138886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45997.634420138886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45997.634420138886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45997.634420138886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45997.634420138886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45997.634420138886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45997.634420138886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45997.634420138886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45997.634420138886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45997.634420138886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45997.634420138886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45997.634420138886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45997.634420138886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45997.634420138886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45997.634420138886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45997.634420138886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45997.634420138886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45997.634420138886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45997.634420138886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45997.634420138886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45997.634420138886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45997.634420138886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45997.634420138886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45997.634420138886</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45997.634420138886</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45997.634420138886</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45997.634420138886</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45997.634420138886</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45997.634420138886</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45997.634420138886</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45997.634420138886</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45997.634420138886</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45997.634420138886</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45997.634420138886</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45997.634420138886</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45997.634420138886</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45997.634420138886</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45997.634420138886</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45997.634420138886</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45997.634420138886</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45997.634420138886</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45997.634420138886</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2025-12-06T12:14:41Z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